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0" windowWidth="19416" windowHeight="9216" activeTab="1"/>
  </bookViews>
  <sheets>
    <sheet name="Лист2" sheetId="2" r:id="rId1"/>
    <sheet name="мой с испр(проект 2019" sheetId="6" r:id="rId2"/>
    <sheet name="Лист3" sheetId="3" r:id="rId3"/>
  </sheets>
  <definedNames>
    <definedName name="_xlnm.Print_Area" localSheetId="1">'мой с испр(проект 2019'!$A$3:$H$426</definedName>
  </definedNames>
  <calcPr calcId="145621" concurrentCalc="0"/>
</workbook>
</file>

<file path=xl/calcChain.xml><?xml version="1.0" encoding="utf-8"?>
<calcChain xmlns="http://schemas.openxmlformats.org/spreadsheetml/2006/main">
  <c r="D210" i="6" l="1"/>
  <c r="D388" i="6"/>
  <c r="D372" i="6"/>
  <c r="D357" i="6"/>
  <c r="D349" i="6"/>
  <c r="D283" i="6"/>
  <c r="D24" i="6"/>
  <c r="F426" i="6"/>
  <c r="D426" i="6"/>
  <c r="D319" i="6"/>
  <c r="F319" i="6"/>
  <c r="D318" i="6"/>
  <c r="F318" i="6"/>
  <c r="D317" i="6"/>
  <c r="F317" i="6"/>
  <c r="D380" i="6"/>
  <c r="G295" i="6"/>
  <c r="F275" i="6"/>
  <c r="D275" i="6"/>
  <c r="G196" i="6"/>
  <c r="G195" i="6"/>
  <c r="G194" i="6"/>
  <c r="D227" i="6"/>
  <c r="D226" i="6"/>
  <c r="D225" i="6"/>
  <c r="D399" i="6"/>
  <c r="F399" i="6"/>
  <c r="D398" i="6"/>
  <c r="F398" i="6"/>
  <c r="F69" i="6"/>
  <c r="F52" i="6"/>
  <c r="F51" i="6"/>
  <c r="F50" i="6"/>
  <c r="F49" i="6"/>
  <c r="F48" i="6"/>
  <c r="D68" i="6"/>
  <c r="D67" i="6"/>
  <c r="D66" i="6"/>
  <c r="D65" i="6"/>
  <c r="D64" i="6"/>
  <c r="D144" i="6"/>
  <c r="F194" i="6"/>
  <c r="G82" i="6"/>
  <c r="D145" i="6"/>
  <c r="F145" i="6"/>
  <c r="F144" i="6"/>
  <c r="D394" i="6"/>
  <c r="F394" i="6"/>
  <c r="D393" i="6"/>
  <c r="F393" i="6"/>
  <c r="D340" i="6"/>
  <c r="F340" i="6"/>
  <c r="D285" i="6"/>
  <c r="D277" i="6"/>
  <c r="D284" i="6"/>
  <c r="D276" i="6"/>
  <c r="D282" i="6"/>
  <c r="F193" i="6"/>
  <c r="F80" i="6"/>
  <c r="G117" i="6"/>
  <c r="D116" i="6"/>
  <c r="D115" i="6"/>
  <c r="F397" i="6"/>
  <c r="D56" i="6"/>
  <c r="F79" i="6"/>
  <c r="D55" i="6"/>
  <c r="D31" i="6"/>
  <c r="F381" i="6"/>
  <c r="D400" i="6"/>
  <c r="D343" i="6"/>
  <c r="F343" i="6"/>
  <c r="D369" i="6"/>
  <c r="F322" i="6"/>
  <c r="F342" i="6"/>
  <c r="F377" i="6"/>
  <c r="D342" i="6"/>
  <c r="F396" i="6"/>
  <c r="F380" i="6"/>
  <c r="D223" i="6"/>
  <c r="F400" i="6"/>
  <c r="F379" i="6"/>
  <c r="F141" i="6"/>
  <c r="G80" i="6"/>
  <c r="G81" i="6"/>
  <c r="G83" i="6"/>
  <c r="G84" i="6"/>
  <c r="D102" i="6"/>
  <c r="D103" i="6"/>
  <c r="D104" i="6"/>
  <c r="F109" i="6"/>
  <c r="G109" i="6"/>
  <c r="H109" i="6"/>
  <c r="H85" i="6"/>
  <c r="D379" i="6"/>
  <c r="D378" i="6"/>
  <c r="F378" i="6"/>
  <c r="F195" i="6"/>
  <c r="D228" i="6"/>
  <c r="D280" i="6"/>
  <c r="G237" i="6"/>
  <c r="F237" i="6"/>
  <c r="D224" i="6"/>
  <c r="F117" i="6"/>
  <c r="D112" i="6"/>
  <c r="D117" i="6"/>
  <c r="G199" i="6"/>
  <c r="F198" i="6"/>
  <c r="D198" i="6"/>
  <c r="F197" i="6"/>
  <c r="D197" i="6"/>
  <c r="F196" i="6"/>
  <c r="D196" i="6"/>
  <c r="D194" i="6"/>
  <c r="D195" i="6"/>
  <c r="D193" i="6"/>
  <c r="F280" i="6"/>
  <c r="F338" i="6"/>
  <c r="F330" i="6"/>
  <c r="D314" i="6"/>
  <c r="F311" i="6"/>
  <c r="F303" i="6"/>
  <c r="F295" i="6"/>
  <c r="F261" i="6"/>
  <c r="F253" i="6"/>
  <c r="D245" i="6"/>
  <c r="F245" i="6"/>
  <c r="D237" i="6"/>
  <c r="D222" i="6"/>
  <c r="F222" i="6"/>
  <c r="F207" i="6"/>
  <c r="D146" i="6"/>
  <c r="D295" i="6"/>
  <c r="G222" i="6"/>
  <c r="F341" i="6"/>
  <c r="D341" i="6"/>
  <c r="D346" i="6"/>
  <c r="D354" i="6"/>
  <c r="F354" i="6"/>
  <c r="F146" i="6"/>
  <c r="F189" i="6"/>
  <c r="F173" i="6"/>
  <c r="D165" i="6"/>
  <c r="F165" i="6"/>
  <c r="F157" i="6"/>
  <c r="F29" i="6"/>
  <c r="D96" i="6"/>
  <c r="D80" i="6"/>
  <c r="F93" i="6"/>
  <c r="E53" i="6"/>
  <c r="E61" i="6"/>
  <c r="F61" i="6"/>
  <c r="F16" i="6"/>
  <c r="E16" i="6"/>
  <c r="E8" i="6"/>
  <c r="H6" i="6"/>
  <c r="H13" i="6"/>
  <c r="G6" i="6"/>
  <c r="F192" i="6"/>
  <c r="D338" i="6"/>
  <c r="D303" i="6"/>
  <c r="F143" i="6"/>
  <c r="F78" i="6"/>
  <c r="D377" i="6"/>
  <c r="F369" i="6"/>
  <c r="F346" i="6"/>
  <c r="F314" i="6"/>
  <c r="D311" i="6"/>
  <c r="G280" i="6"/>
  <c r="D261" i="6"/>
  <c r="D253" i="6"/>
  <c r="D207" i="6"/>
  <c r="D189" i="6"/>
  <c r="F181" i="6"/>
  <c r="D181" i="6"/>
  <c r="D173" i="6"/>
  <c r="D157" i="6"/>
  <c r="D78" i="6"/>
  <c r="F6" i="6"/>
  <c r="D6" i="6"/>
  <c r="D192" i="6"/>
  <c r="D199" i="6"/>
  <c r="F199" i="6"/>
  <c r="D94" i="6"/>
  <c r="F82" i="6"/>
  <c r="F84" i="6"/>
  <c r="F83" i="6"/>
  <c r="F81" i="6"/>
  <c r="F85" i="6"/>
  <c r="G79" i="6"/>
  <c r="G85" i="6"/>
  <c r="D79" i="6"/>
  <c r="D143" i="6"/>
  <c r="D287" i="6"/>
  <c r="D286" i="6"/>
  <c r="D149" i="6"/>
  <c r="D329" i="6"/>
  <c r="D328" i="6"/>
  <c r="D321" i="6"/>
  <c r="D322" i="6"/>
  <c r="D105" i="6"/>
  <c r="D330" i="6"/>
  <c r="E7" i="6"/>
  <c r="E9" i="6"/>
  <c r="E10" i="6"/>
  <c r="E11" i="6"/>
  <c r="E12" i="6"/>
  <c r="F15" i="6"/>
  <c r="F17" i="6"/>
  <c r="F18" i="6"/>
  <c r="F19" i="6"/>
  <c r="D19" i="6"/>
  <c r="F20" i="6"/>
  <c r="E21" i="6"/>
  <c r="D25" i="6"/>
  <c r="D26" i="6"/>
  <c r="D27" i="6"/>
  <c r="D28" i="6"/>
  <c r="E29" i="6"/>
  <c r="D32" i="6"/>
  <c r="D33" i="6"/>
  <c r="D34" i="6"/>
  <c r="D35" i="6"/>
  <c r="D36" i="6"/>
  <c r="E37" i="6"/>
  <c r="F37" i="6"/>
  <c r="D39" i="6"/>
  <c r="D40" i="6"/>
  <c r="D41" i="6"/>
  <c r="D42" i="6"/>
  <c r="D43" i="6"/>
  <c r="D44" i="6"/>
  <c r="E45" i="6"/>
  <c r="F45" i="6"/>
  <c r="F47" i="6"/>
  <c r="D51" i="6"/>
  <c r="D52" i="6"/>
  <c r="D57" i="6"/>
  <c r="D58" i="6"/>
  <c r="D59" i="6"/>
  <c r="D60" i="6"/>
  <c r="D63" i="6"/>
  <c r="D69" i="6"/>
  <c r="D71" i="6"/>
  <c r="D72" i="6"/>
  <c r="D48" i="6"/>
  <c r="D73" i="6"/>
  <c r="D74" i="6"/>
  <c r="D75" i="6"/>
  <c r="D76" i="6"/>
  <c r="F77" i="6"/>
  <c r="D89" i="6"/>
  <c r="D90" i="6"/>
  <c r="D91" i="6"/>
  <c r="D92" i="6"/>
  <c r="D95" i="6"/>
  <c r="D97" i="6"/>
  <c r="D98" i="6"/>
  <c r="D100" i="6"/>
  <c r="F101" i="6"/>
  <c r="D106" i="6"/>
  <c r="D107" i="6"/>
  <c r="D108" i="6"/>
  <c r="D111" i="6"/>
  <c r="F119" i="6"/>
  <c r="F120" i="6"/>
  <c r="F8" i="6"/>
  <c r="G120" i="6"/>
  <c r="F121" i="6"/>
  <c r="G121" i="6"/>
  <c r="F122" i="6"/>
  <c r="G122" i="6"/>
  <c r="F123" i="6"/>
  <c r="G123" i="6"/>
  <c r="G11" i="6"/>
  <c r="F124" i="6"/>
  <c r="G124" i="6"/>
  <c r="G12" i="6"/>
  <c r="D127" i="6"/>
  <c r="D128" i="6"/>
  <c r="D129" i="6"/>
  <c r="D130" i="6"/>
  <c r="D131" i="6"/>
  <c r="D132" i="6"/>
  <c r="F133" i="6"/>
  <c r="G133" i="6"/>
  <c r="D135" i="6"/>
  <c r="D136" i="6"/>
  <c r="D137" i="6"/>
  <c r="D138" i="6"/>
  <c r="D139" i="6"/>
  <c r="D140" i="6"/>
  <c r="F149" i="6"/>
  <c r="D381" i="6"/>
  <c r="D382" i="6"/>
  <c r="F382" i="6"/>
  <c r="D383" i="6"/>
  <c r="F383" i="6"/>
  <c r="F9" i="6"/>
  <c r="E13" i="6"/>
  <c r="F386" i="6"/>
  <c r="D386" i="6"/>
  <c r="D141" i="6"/>
  <c r="D109" i="6"/>
  <c r="F125" i="6"/>
  <c r="D29" i="6"/>
  <c r="F7" i="6"/>
  <c r="F53" i="6"/>
  <c r="G7" i="6"/>
  <c r="G125" i="6"/>
  <c r="D82" i="6"/>
  <c r="D81" i="6"/>
  <c r="D84" i="6"/>
  <c r="D83" i="6"/>
  <c r="D123" i="6"/>
  <c r="D119" i="6"/>
  <c r="G8" i="6"/>
  <c r="D47" i="6"/>
  <c r="D50" i="6"/>
  <c r="F10" i="6"/>
  <c r="D49" i="6"/>
  <c r="D122" i="6"/>
  <c r="D124" i="6"/>
  <c r="D77" i="6"/>
  <c r="D101" i="6"/>
  <c r="D93" i="6"/>
  <c r="D61" i="6"/>
  <c r="F12" i="6"/>
  <c r="D133" i="6"/>
  <c r="D121" i="6"/>
  <c r="G10" i="6"/>
  <c r="F11" i="6"/>
  <c r="D17" i="6"/>
  <c r="D37" i="6"/>
  <c r="D15" i="6"/>
  <c r="D120" i="6"/>
  <c r="G9" i="6"/>
  <c r="D45" i="6"/>
  <c r="F21" i="6"/>
  <c r="D20" i="6"/>
  <c r="D18" i="6"/>
  <c r="D16" i="6"/>
  <c r="D8" i="6"/>
  <c r="D85" i="6"/>
  <c r="D21" i="6"/>
  <c r="G13" i="6"/>
  <c r="D53" i="6"/>
  <c r="F13" i="6"/>
  <c r="D125" i="6"/>
  <c r="D9" i="6"/>
  <c r="D7" i="6"/>
  <c r="D11" i="6"/>
  <c r="D12" i="6"/>
  <c r="D10" i="6"/>
  <c r="D13" i="6"/>
</calcChain>
</file>

<file path=xl/sharedStrings.xml><?xml version="1.0" encoding="utf-8"?>
<sst xmlns="http://schemas.openxmlformats.org/spreadsheetml/2006/main" count="170" uniqueCount="78">
  <si>
    <t>Наименование государственной программы, подпрограммы государственной программы, ведомственной целевой программы, основного мероприятия</t>
  </si>
  <si>
    <t>Ответственный исполнитель, соисполнитель, участник</t>
  </si>
  <si>
    <t>Годы реализации</t>
  </si>
  <si>
    <t>Оценка расходов (тыс. руб. в ценах соответствующих лет)</t>
  </si>
  <si>
    <t>всего</t>
  </si>
  <si>
    <t>федеральный бюджет</t>
  </si>
  <si>
    <t>областной бюджет</t>
  </si>
  <si>
    <t>местные бюджеты</t>
  </si>
  <si>
    <t>Итого</t>
  </si>
  <si>
    <t>Подпрограмма 1. "Гармонизация межнациональных и межконфессиональных отношений в Ленинградской области"</t>
  </si>
  <si>
    <t>Комитет по местному самоуправлению, межнациональным и межконфессиональным отношениям Ленинградской области</t>
  </si>
  <si>
    <t>Основное мероприятие 1.1. Организационное, научное, методическое обеспечение и информационное сопровождение сферы межнациональных и межконфессиональных отношений</t>
  </si>
  <si>
    <t>Основное мероприятие 1.2. Развитие национально-культурного взаимодействия представителей различных национальностей и конфессий, представленных на территории Ленинградской области</t>
  </si>
  <si>
    <t>Основное мероприятие 1.3. Организация проведения мероприятий, направленных на социально-культурную адаптацию мигрантов в Ленинградской области</t>
  </si>
  <si>
    <t>Основное мероприятие 3.1. Научное и методическое обеспечение деятельности органов местного самоуправления Ленинградской области</t>
  </si>
  <si>
    <t>Основное мероприятие 3.3. Государственная поддержка проектов местных инициатив граждан</t>
  </si>
  <si>
    <t>Подпрограмма 4. Развитие системы защиты прав потребителей в Ленинградской области</t>
  </si>
  <si>
    <t>Подпрограмма 5. "Общество и власть"</t>
  </si>
  <si>
    <t>Основное мероприятие 5.1. Повышение информационной открытости органов государственной власти Ленинградской области</t>
  </si>
  <si>
    <t>Основное мероприятие 5.2. Организация создания и реализации социальной рекламы и социально значимых проектов</t>
  </si>
  <si>
    <t>Основное мероприятие 5.4. Информационная, методическая и иная поддержка общественных совещательных органов</t>
  </si>
  <si>
    <t>Основное мероприятие 5.5. Исследования общественного мнения и мониторинг информационного поля</t>
  </si>
  <si>
    <t>Подпрограмма 6. "Молодежь Ленинградской области"</t>
  </si>
  <si>
    <t>Комитет по молодежной политике Ленинградской области</t>
  </si>
  <si>
    <t>Основное мероприятие 6.1. Организация и проведение молодежных форумов и молодежных массовых мероприятий</t>
  </si>
  <si>
    <t>В том числе субсидии:</t>
  </si>
  <si>
    <t>Основное мероприятие 6.3. Реализация комплекса мер по содействию трудовой адаптации и занятости молодежи</t>
  </si>
  <si>
    <t>Основное мероприятие 6.4. Реализация комплекса мер по поддержке молодых семей и пропаганде семейных ценностей</t>
  </si>
  <si>
    <t>Основное мероприятие 6.5. Реализация комплекса мер по созданию условий и возможностей для успешной социализации и самореализации молодежи</t>
  </si>
  <si>
    <t>Основное мероприятие 6.6. Государственная поддержка творческой и талантливой молодежи</t>
  </si>
  <si>
    <t>Основное мероприятие 6.7. Проектирование, строительство и реконструкция объектов</t>
  </si>
  <si>
    <t>Комитет по строительству Ленинградской области</t>
  </si>
  <si>
    <t>Основное мероприятие 7.1. Реализация комплекса мер по сохранению исторической памяти</t>
  </si>
  <si>
    <t>в том числе субсидии:</t>
  </si>
  <si>
    <t>Основное мероприятие 7.3. Реализация комплекса мер по военно-патриотическому воспитанию молодежи</t>
  </si>
  <si>
    <t>Основное мероприятие 7.4. Реализация комплекса мер по оказанию содействия в паспортизации и учете воинских захоронений и инвентаризация воинских захоронений</t>
  </si>
  <si>
    <t>Подпрограмма 8. "Профилактика асоциального поведения в молодежной среде"</t>
  </si>
  <si>
    <t>Основное мероприятие 8.1. Реализация комплекса мер по профилактике правонарушений и рискованного поведения в молодежной среде</t>
  </si>
  <si>
    <t>Подпрограмма 9. "Государственная поддержка социально ориентированных некоммерческих организаций"</t>
  </si>
  <si>
    <t>Основное мероприятие 9.1. Создание условий для развития и эффективной деятельности социально ориентированных некоммерческих организаций в Ленинградской области</t>
  </si>
  <si>
    <t>Основное мероприятие 9.2. Государственная поддержка проектов и программ социально ориентированных некоммерческих общественных организаций</t>
  </si>
  <si>
    <t>Комитет общего и профессионального образования Ленинградской области</t>
  </si>
  <si>
    <t>Основное мероприятие 9.3. Мониторинг эффективности мер государственной и муниципальной поддержки социально ориентированных некоммерческих организаций в Ленинградской области</t>
  </si>
  <si>
    <t>ИТОГО</t>
  </si>
  <si>
    <t>Подпрограмма 10 «Развитие международных и межрегиональных связей Ленинградской области»</t>
  </si>
  <si>
    <t>Комитет по внешним связям Ленинградской области</t>
  </si>
  <si>
    <t>Основное мероприятие 10.1. «Развитие международных, внешнеэкономических и межрегиональных связей»</t>
  </si>
  <si>
    <t>Основное мероприятие 10.2.«Взаимодействие с соотечественниками, проживающими за рубежом»</t>
  </si>
  <si>
    <t xml:space="preserve">Комитет по культуре Ленинградской области </t>
  </si>
  <si>
    <t>Управление делами Правительства Ленинградской области</t>
  </si>
  <si>
    <t xml:space="preserve">Подпрограмма 2. "Поддержка этнокультурной самобытности коренных малочисленных народов, проживающих на территории Ленинградской области"
</t>
  </si>
  <si>
    <t xml:space="preserve">Основное мероприятие 2.1. Разработка и реализация мероприятий (комплексных программ) по сохранению этнической самобытности коренных малочисленных народов Ленинградской области, в том числе организация семинаров, мастер-классов и иных мероприятий по сохранению языка и культурных традиций коренных малочисленных народов
</t>
  </si>
  <si>
    <t xml:space="preserve">Основное мероприятие 2.2. Организационная поддержка национально-культурных некоммерческих организаций коренных малочисленных народов, проживающих на территории Ленинградской области
</t>
  </si>
  <si>
    <t xml:space="preserve">Основное мероприятие 2.3. Развитие информационной среды, научное и методическое обеспечение в сферах деятельности коренных малочисленных народов, проживающих на территории Ленинградской области, популяризация их культурно-исторических традиций
</t>
  </si>
  <si>
    <t xml:space="preserve">Основное мероприятие 3.2. Выделение грантов муниципальным образованиям в целях содействия достижению и(или) поощрения достижения наилучших значений показателей деятельности органов местного самоуправления муниципальных районов и городского округа
</t>
  </si>
  <si>
    <t xml:space="preserve">Основное мероприятие 4.1. Осуществление просветительской деятельности в области законодательства о защите прав потребителей
</t>
  </si>
  <si>
    <t xml:space="preserve">Основное мероприятие 4.2. Организация бесплатной юридической помощи по вопросам защиты прав потребителей
</t>
  </si>
  <si>
    <t>Государственная программа Ленинградской области "Устойчивое общественное развитие в Ленинградской области"</t>
  </si>
  <si>
    <t xml:space="preserve">Основное мероприятие 3.4. Создание и(или) благоустройство общественно значимых публичных пространств общегородского значения муниципальных образований Ленинградской области
</t>
  </si>
  <si>
    <t xml:space="preserve">Основное мероприятие 3.5. Развитие общественной инфраструктуры муниципального значения в Ленинградской области </t>
  </si>
  <si>
    <t xml:space="preserve">Основное мероприятие 5.6. Мониторинг размещения рекламных конструкций на территории Ленинградской области </t>
  </si>
  <si>
    <t>Подпрограмма 7. "Патриотическое воспитание граждан в Ленинградской области"</t>
  </si>
  <si>
    <t>Основное мероприятие 7.2. Реализация комплекса мер по военно-патриотическому и духовно-нравственному воспитанию молодежи</t>
  </si>
  <si>
    <t xml:space="preserve">Комитет финансов Ленинградской области </t>
  </si>
  <si>
    <t xml:space="preserve">Основное мероприятие 8.2. Реализация комплекса мер 
по формированию культуры межэтнических и межконфессиональных отношений 
в молодежной среде
</t>
  </si>
  <si>
    <t xml:space="preserve">Комитет по архитектуре и градостроительству Ленинградской области </t>
  </si>
  <si>
    <t>Комитет по печати Ленинградской области</t>
  </si>
  <si>
    <t>Комитет по культуре Ленинградской области, комитет по печати Ленинградской области, комитет по молодежной политике Ленинградской области, комитет общего и профессионального образования Ленинградской области</t>
  </si>
  <si>
    <t>Основное мероприятие 2.2. "Сохранение национально-культурных традиций коренных малочисленных народов, проживающих на территории Ленинградской области"</t>
  </si>
  <si>
    <t>Подпрограмма 3. "Создание условий для эффективного выполнения органами местного самоуправления своих полномочий и содействие развитию участия населения в осуществлении местного самоуправления в Ленинградской области"</t>
  </si>
  <si>
    <t>Основное мероприятие 6.2. Реализация комплекса мер по поддержке молодежных общественных организаций, объединений, инициатив и развитию добровольческого (волонтерского) движения</t>
  </si>
  <si>
    <t xml:space="preserve">Основное мероприятие 10.3. Сохранение выявленного объекта культурного наследия с приспособлением под современное использование"
</t>
  </si>
  <si>
    <t>Таблица 5</t>
  </si>
  <si>
    <t xml:space="preserve">Комитет по местному самоуправлению, межнациональным и межконфессиональным отношениям Ленинградской области; комитет по молодежной политике Ленинградской области; Комитет по печати Ленинградской области; комитет по внешним связям Ленинградской области; комитет по архитектуре и градостроительству Ленинградской области комитет общего и профессионального образования Ленинградской области; комитет по культуре Ленинградской области; комитет по строительству Ленинградской области; Комитет финансов Ленинградской области; Управление делами Правительства Ленинградской области
</t>
  </si>
  <si>
    <t>Основное мероприятие 5.3. Поддержка средств массовой информации и предприятий полиграфии</t>
  </si>
  <si>
    <t>прочие источники</t>
  </si>
  <si>
    <t>План реализации государственной программы Ленинградской области "Устойчивое общественное развитие в Ленинградской области"</t>
  </si>
  <si>
    <t xml:space="preserve">Основное мероприятие 6.8 Региональный проект "Социальная активность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</si>
</sst>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.5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2" fontId="0" fillId="0" borderId="0" xfId="0" applyNumberFormat="1"/>
    <xf numFmtId="2" fontId="3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/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0" fontId="1" fillId="0" borderId="1" xfId="0" applyFont="1" applyBorder="1"/>
    <xf numFmtId="0" fontId="1" fillId="0" borderId="7" xfId="0" applyFont="1" applyBorder="1"/>
    <xf numFmtId="0" fontId="1" fillId="0" borderId="1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1" fillId="0" borderId="4" xfId="0" applyNumberFormat="1" applyFont="1" applyBorder="1"/>
    <xf numFmtId="0" fontId="1" fillId="0" borderId="12" xfId="0" applyFont="1" applyBorder="1"/>
    <xf numFmtId="0" fontId="3" fillId="0" borderId="0" xfId="0" applyFont="1" applyFill="1"/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0" fillId="3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6"/>
  <sheetViews>
    <sheetView tabSelected="1" view="pageBreakPreview" zoomScale="120" zoomScaleNormal="100" zoomScaleSheetLayoutView="120" workbookViewId="0">
      <selection activeCell="I12" sqref="I12"/>
    </sheetView>
  </sheetViews>
  <sheetFormatPr defaultRowHeight="14.4" x14ac:dyDescent="0.3"/>
  <cols>
    <col min="1" max="1" width="27.44140625" customWidth="1"/>
    <col min="2" max="2" width="28.44140625" customWidth="1"/>
    <col min="3" max="3" width="14.5546875" customWidth="1"/>
    <col min="4" max="4" width="13.44140625" style="10" customWidth="1"/>
    <col min="5" max="6" width="14.44140625" style="10" customWidth="1"/>
    <col min="7" max="7" width="14.77734375" customWidth="1"/>
    <col min="8" max="8" width="11.5546875" bestFit="1" customWidth="1"/>
    <col min="9" max="9" width="11.77734375" customWidth="1"/>
    <col min="10" max="10" width="12.21875" customWidth="1"/>
    <col min="11" max="11" width="10" customWidth="1"/>
    <col min="12" max="12" width="10.77734375" customWidth="1"/>
    <col min="14" max="14" width="10.44140625" bestFit="1" customWidth="1"/>
    <col min="16" max="16" width="10.5546875" bestFit="1" customWidth="1"/>
    <col min="18" max="18" width="10.5546875" bestFit="1" customWidth="1"/>
  </cols>
  <sheetData>
    <row r="1" spans="1:19" ht="33" customHeight="1" x14ac:dyDescent="0.3">
      <c r="H1" s="94" t="s">
        <v>72</v>
      </c>
    </row>
    <row r="2" spans="1:19" ht="33" customHeight="1" x14ac:dyDescent="0.3">
      <c r="A2" s="115" t="s">
        <v>76</v>
      </c>
      <c r="B2" s="115"/>
      <c r="C2" s="115"/>
      <c r="D2" s="115"/>
      <c r="E2" s="115"/>
      <c r="F2" s="115"/>
      <c r="G2" s="115"/>
      <c r="H2" s="116"/>
    </row>
    <row r="3" spans="1:19" ht="50.25" customHeight="1" x14ac:dyDescent="0.3">
      <c r="A3" s="125" t="s">
        <v>0</v>
      </c>
      <c r="B3" s="125" t="s">
        <v>1</v>
      </c>
      <c r="C3" s="123" t="s">
        <v>2</v>
      </c>
      <c r="D3" s="120" t="s">
        <v>3</v>
      </c>
      <c r="E3" s="121"/>
      <c r="F3" s="121"/>
      <c r="G3" s="121"/>
      <c r="H3" s="122"/>
    </row>
    <row r="4" spans="1:19" ht="40.200000000000003" customHeight="1" x14ac:dyDescent="0.3">
      <c r="A4" s="125"/>
      <c r="B4" s="125"/>
      <c r="C4" s="124"/>
      <c r="D4" s="12" t="s">
        <v>4</v>
      </c>
      <c r="E4" s="12" t="s">
        <v>5</v>
      </c>
      <c r="F4" s="12" t="s">
        <v>6</v>
      </c>
      <c r="G4" s="21" t="s">
        <v>7</v>
      </c>
      <c r="H4" s="99" t="s">
        <v>75</v>
      </c>
      <c r="I4" s="101"/>
    </row>
    <row r="5" spans="1:19" x14ac:dyDescent="0.3">
      <c r="A5" s="81">
        <v>1</v>
      </c>
      <c r="B5" s="81">
        <v>2</v>
      </c>
      <c r="C5" s="21">
        <v>5</v>
      </c>
      <c r="D5" s="26">
        <v>6</v>
      </c>
      <c r="E5" s="26">
        <v>7</v>
      </c>
      <c r="F5" s="26">
        <v>8</v>
      </c>
      <c r="G5" s="21">
        <v>9</v>
      </c>
      <c r="H5" s="21"/>
      <c r="I5" s="3"/>
      <c r="J5" s="3"/>
      <c r="K5" s="3"/>
      <c r="L5" s="3"/>
      <c r="M5" s="3"/>
      <c r="N5" s="3"/>
      <c r="O5" s="3"/>
      <c r="P5" s="3"/>
    </row>
    <row r="6" spans="1:19" ht="14.4" customHeight="1" x14ac:dyDescent="0.3">
      <c r="A6" s="106" t="s">
        <v>57</v>
      </c>
      <c r="B6" s="130" t="s">
        <v>73</v>
      </c>
      <c r="C6" s="80">
        <v>2018</v>
      </c>
      <c r="D6" s="12">
        <f>SUM(E6:H6)</f>
        <v>1117123.53</v>
      </c>
      <c r="E6" s="12">
        <v>558.5</v>
      </c>
      <c r="F6" s="24">
        <f>SUM(F14,F46,F78,F118,F142,F192,F273,F315,F339)</f>
        <v>1027992.63</v>
      </c>
      <c r="G6" s="12">
        <f>SUM(G46,G78,G134,G192,G273,G315)</f>
        <v>81472.399999999994</v>
      </c>
      <c r="H6" s="12">
        <f>SUM(H78)</f>
        <v>7100</v>
      </c>
      <c r="I6" s="3"/>
      <c r="J6" s="3"/>
      <c r="K6" s="3"/>
      <c r="L6" s="3"/>
      <c r="M6" s="3"/>
      <c r="N6" s="3"/>
      <c r="O6" s="3"/>
      <c r="P6" s="3"/>
    </row>
    <row r="7" spans="1:19" ht="14.4" customHeight="1" x14ac:dyDescent="0.3">
      <c r="A7" s="107"/>
      <c r="B7" s="130"/>
      <c r="C7" s="80">
        <v>2019</v>
      </c>
      <c r="D7" s="12">
        <f>SUM(D15,D47,D79,D119,D143,D193,D274,D316,D340,D378)</f>
        <v>1466690.3800000001</v>
      </c>
      <c r="E7" s="24">
        <f>E15+E47+E79+E119+E143+E193+E274+E316+E340</f>
        <v>0</v>
      </c>
      <c r="F7" s="12">
        <f>SUM(F15,F47,F79,F119,F143,F193,F274,F316,F340,F378)</f>
        <v>1356427.88</v>
      </c>
      <c r="G7" s="12">
        <f>+SUM(G79,G119,G193,G274,G316)</f>
        <v>99262.5</v>
      </c>
      <c r="H7" s="12">
        <v>11000</v>
      </c>
      <c r="I7" s="43"/>
      <c r="J7" s="4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">
      <c r="A8" s="107"/>
      <c r="B8" s="130"/>
      <c r="C8" s="80">
        <v>2020</v>
      </c>
      <c r="D8" s="12">
        <f>SUM(D16,D48,D80,D120,D144,D194,D275,D317,D341,D379)</f>
        <v>2264574.9500000002</v>
      </c>
      <c r="E8" s="24">
        <f>SUM(E16,E48)</f>
        <v>1254.8</v>
      </c>
      <c r="F8" s="12">
        <f>SUM(F16,F48,F80,F120,F144,F194,F275,F317,F341,F379)</f>
        <v>2120241.23</v>
      </c>
      <c r="G8" s="12">
        <f>SUM(G48,G80,G120,G194,G275,G317)</f>
        <v>133478.91999999998</v>
      </c>
      <c r="H8" s="12">
        <v>9600</v>
      </c>
      <c r="I8" s="4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3">
      <c r="A9" s="107"/>
      <c r="B9" s="130"/>
      <c r="C9" s="80">
        <v>2021</v>
      </c>
      <c r="D9" s="12">
        <f>SUM(D17,D49,D81,D121,D145,D195,D276,D318,D342,D380)</f>
        <v>984664.97999999986</v>
      </c>
      <c r="E9" s="24">
        <f>E17+E49+E81+E121+E145+E195+E276+E318+E342</f>
        <v>0</v>
      </c>
      <c r="F9" s="12">
        <f>SUM(F17,F49,F81,F121,F145,F195,F276,F318,F342,F380)</f>
        <v>983221.97999999986</v>
      </c>
      <c r="G9" s="12">
        <f>SUM(G81,G121,G195,G276,G318)</f>
        <v>1443</v>
      </c>
      <c r="H9" s="12"/>
      <c r="I9" s="4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3">
      <c r="A10" s="107"/>
      <c r="B10" s="130"/>
      <c r="C10" s="80">
        <v>2022</v>
      </c>
      <c r="D10" s="12">
        <f>SUM(E10:H10)</f>
        <v>876347.03</v>
      </c>
      <c r="E10" s="24">
        <f>E18+E50+E82+E122+E146+E196+E277+E319+E343</f>
        <v>0</v>
      </c>
      <c r="F10" s="12">
        <f>SUM(F18,F50,F82,F122,F146,F196,F277,F319,F343,F381)</f>
        <v>874904.03</v>
      </c>
      <c r="G10" s="12">
        <f>G18+G50+G82+G122+G146+G196+G277+G319+G343</f>
        <v>1443</v>
      </c>
      <c r="H10" s="21"/>
      <c r="I10" s="4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">
      <c r="A11" s="107"/>
      <c r="B11" s="130"/>
      <c r="C11" s="80">
        <v>2023</v>
      </c>
      <c r="D11" s="12">
        <f>SUM(E11:H11)</f>
        <v>1830104.37</v>
      </c>
      <c r="E11" s="24">
        <f>E19+E51+E83+E123+E147+E197+E278+E320+E344</f>
        <v>0</v>
      </c>
      <c r="F11" s="12">
        <f>F19+F51+F83+F123+F147+F197+F278+F320+F344+F382</f>
        <v>1720412</v>
      </c>
      <c r="G11" s="12">
        <f>G19+G51+G83+G123+G147+G197+G278+G320+G344</f>
        <v>109692.37</v>
      </c>
      <c r="H11" s="21"/>
      <c r="I11" s="4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46" customHeight="1" x14ac:dyDescent="0.3">
      <c r="A12" s="108"/>
      <c r="B12" s="130"/>
      <c r="C12" s="80">
        <v>2024</v>
      </c>
      <c r="D12" s="12">
        <f>SUM(E12:H12)</f>
        <v>1874629.3699999996</v>
      </c>
      <c r="E12" s="24">
        <f>E20+E52+E84+E124+E148+E198+E279+E321+E345</f>
        <v>0</v>
      </c>
      <c r="F12" s="12">
        <f>F20+F52+F84+F124+F148+F198+F279+F321+F345+F383</f>
        <v>1764936.9999999998</v>
      </c>
      <c r="G12" s="12">
        <f>G20+G52+G84+G124+G148+G198+G279+G321+G345</f>
        <v>109692.37</v>
      </c>
      <c r="H12" s="21"/>
      <c r="I12" s="4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">
      <c r="A13" s="1" t="s">
        <v>8</v>
      </c>
      <c r="B13" s="78"/>
      <c r="C13" s="21"/>
      <c r="D13" s="12">
        <f>SUM(D6:D12)</f>
        <v>10414134.609999999</v>
      </c>
      <c r="E13" s="12">
        <f>SUM(E6:E11)</f>
        <v>1813.3</v>
      </c>
      <c r="F13" s="13">
        <f>SUM(F6:F12)</f>
        <v>9848136.75</v>
      </c>
      <c r="G13" s="12">
        <f>SUM(G6:G12)</f>
        <v>536484.55999999994</v>
      </c>
      <c r="H13" s="12">
        <f>SUM(H6:H12)</f>
        <v>27700</v>
      </c>
      <c r="I13" s="4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4" customHeight="1" x14ac:dyDescent="0.3">
      <c r="A14" s="131" t="s">
        <v>9</v>
      </c>
      <c r="B14" s="106" t="s">
        <v>10</v>
      </c>
      <c r="C14" s="58">
        <v>2018</v>
      </c>
      <c r="D14" s="12">
        <v>15708.6</v>
      </c>
      <c r="E14" s="24"/>
      <c r="F14" s="12">
        <v>15708.6</v>
      </c>
      <c r="G14" s="23"/>
      <c r="H14" s="23"/>
      <c r="I14" s="4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46.2" customHeight="1" x14ac:dyDescent="0.3">
      <c r="A15" s="132"/>
      <c r="B15" s="107"/>
      <c r="C15" s="21">
        <v>2019</v>
      </c>
      <c r="D15" s="24">
        <f>SUM(D23,D31,D39)</f>
        <v>16700.59</v>
      </c>
      <c r="E15" s="24"/>
      <c r="F15" s="24">
        <f>SUM(F23,F31,F39)</f>
        <v>16700.59</v>
      </c>
      <c r="G15" s="21"/>
      <c r="H15" s="12"/>
      <c r="I15" s="30"/>
      <c r="J15" s="18"/>
      <c r="K15" s="18"/>
      <c r="N15" s="10"/>
    </row>
    <row r="16" spans="1:19" ht="20.25" customHeight="1" x14ac:dyDescent="0.3">
      <c r="A16" s="132"/>
      <c r="B16" s="107"/>
      <c r="C16" s="88">
        <v>2020</v>
      </c>
      <c r="D16" s="24">
        <f t="shared" ref="D16:D17" si="0">SUM(E16:H16)</f>
        <v>17455.579999999998</v>
      </c>
      <c r="E16" s="24">
        <f>SUM(E24,E32)</f>
        <v>1191.0999999999999</v>
      </c>
      <c r="F16" s="24">
        <f>SUM(F24,F32,F40)</f>
        <v>16264.48</v>
      </c>
      <c r="G16" s="12"/>
      <c r="H16" s="88"/>
      <c r="I16" s="30"/>
      <c r="J16" s="18"/>
      <c r="K16" s="18"/>
      <c r="N16" s="11"/>
    </row>
    <row r="17" spans="1:18" ht="20.25" customHeight="1" x14ac:dyDescent="0.3">
      <c r="A17" s="132"/>
      <c r="B17" s="107"/>
      <c r="C17" s="21">
        <v>2021</v>
      </c>
      <c r="D17" s="24">
        <f t="shared" si="0"/>
        <v>20814.5</v>
      </c>
      <c r="E17" s="24"/>
      <c r="F17" s="24">
        <f>SUM(F25,F33,F41)</f>
        <v>20814.5</v>
      </c>
      <c r="G17" s="21"/>
      <c r="H17" s="21"/>
      <c r="I17" s="30"/>
      <c r="J17" s="18"/>
      <c r="K17" s="18"/>
    </row>
    <row r="18" spans="1:18" ht="20.25" customHeight="1" x14ac:dyDescent="0.3">
      <c r="A18" s="132"/>
      <c r="B18" s="107"/>
      <c r="C18" s="21">
        <v>2022</v>
      </c>
      <c r="D18" s="12">
        <f t="shared" ref="D18:D20" si="1">SUM(E18:H18)</f>
        <v>20814.5</v>
      </c>
      <c r="E18" s="12"/>
      <c r="F18" s="12">
        <f>F26+F34+F42</f>
        <v>20814.5</v>
      </c>
      <c r="G18" s="21"/>
      <c r="H18" s="21"/>
      <c r="I18" s="30"/>
      <c r="J18" s="56"/>
      <c r="K18" s="18"/>
      <c r="P18" s="19"/>
      <c r="R18" s="67"/>
    </row>
    <row r="19" spans="1:18" ht="20.25" customHeight="1" x14ac:dyDescent="0.3">
      <c r="A19" s="132"/>
      <c r="B19" s="107"/>
      <c r="C19" s="21">
        <v>2023</v>
      </c>
      <c r="D19" s="12">
        <f t="shared" si="1"/>
        <v>29979.34</v>
      </c>
      <c r="E19" s="12"/>
      <c r="F19" s="12">
        <f>F27+F35+F43</f>
        <v>29979.34</v>
      </c>
      <c r="G19" s="21"/>
      <c r="H19" s="21"/>
      <c r="I19" s="30"/>
      <c r="J19" s="18"/>
      <c r="K19" s="18"/>
      <c r="P19" s="19"/>
      <c r="R19" s="67"/>
    </row>
    <row r="20" spans="1:18" ht="20.25" customHeight="1" x14ac:dyDescent="0.3">
      <c r="A20" s="133"/>
      <c r="B20" s="108"/>
      <c r="C20" s="21">
        <v>2024</v>
      </c>
      <c r="D20" s="12">
        <f t="shared" si="1"/>
        <v>30981.300000000003</v>
      </c>
      <c r="E20" s="12"/>
      <c r="F20" s="12">
        <f>F28+F36+F44</f>
        <v>30981.300000000003</v>
      </c>
      <c r="G20" s="21"/>
      <c r="H20" s="21"/>
      <c r="I20" s="30"/>
      <c r="J20" s="18"/>
      <c r="K20" s="18"/>
      <c r="P20" s="19"/>
      <c r="R20" s="67"/>
    </row>
    <row r="21" spans="1:18" x14ac:dyDescent="0.3">
      <c r="A21" s="1" t="s">
        <v>8</v>
      </c>
      <c r="B21" s="79"/>
      <c r="C21" s="21"/>
      <c r="D21" s="24">
        <f>SUM(D14:D20)</f>
        <v>152454.41</v>
      </c>
      <c r="E21" s="24">
        <f>SUM(E15:E20)</f>
        <v>1191.0999999999999</v>
      </c>
      <c r="F21" s="24">
        <f>SUM(F14,F15,F16,F17,F18,F19,F20)</f>
        <v>151263.31</v>
      </c>
      <c r="G21" s="12"/>
      <c r="H21" s="21"/>
      <c r="I21" s="18"/>
      <c r="J21" s="18"/>
      <c r="K21" s="18"/>
      <c r="R21" s="10"/>
    </row>
    <row r="22" spans="1:18" x14ac:dyDescent="0.3">
      <c r="A22" s="106" t="s">
        <v>11</v>
      </c>
      <c r="B22" s="106" t="s">
        <v>10</v>
      </c>
      <c r="C22" s="88">
        <v>2018</v>
      </c>
      <c r="D22" s="24">
        <v>8852.6</v>
      </c>
      <c r="E22" s="24"/>
      <c r="F22" s="24">
        <v>8852.6</v>
      </c>
      <c r="G22" s="12"/>
      <c r="H22" s="58"/>
      <c r="I22" s="18"/>
      <c r="J22" s="18"/>
      <c r="K22" s="18"/>
    </row>
    <row r="23" spans="1:18" ht="23.25" customHeight="1" x14ac:dyDescent="0.3">
      <c r="A23" s="107"/>
      <c r="B23" s="107"/>
      <c r="C23" s="88">
        <v>2019</v>
      </c>
      <c r="D23" s="24">
        <v>10497.8</v>
      </c>
      <c r="E23" s="24"/>
      <c r="F23" s="24">
        <v>10497.8</v>
      </c>
      <c r="G23" s="21"/>
      <c r="H23" s="21"/>
    </row>
    <row r="24" spans="1:18" ht="26.25" customHeight="1" x14ac:dyDescent="0.3">
      <c r="A24" s="107"/>
      <c r="B24" s="107"/>
      <c r="C24" s="88">
        <v>2020</v>
      </c>
      <c r="D24" s="24">
        <f>SUM(E24:F24)</f>
        <v>12513.1</v>
      </c>
      <c r="E24" s="24">
        <v>791.1</v>
      </c>
      <c r="F24" s="24">
        <v>11722</v>
      </c>
      <c r="G24" s="21"/>
      <c r="H24" s="21"/>
    </row>
    <row r="25" spans="1:18" ht="25.5" customHeight="1" x14ac:dyDescent="0.3">
      <c r="A25" s="107"/>
      <c r="B25" s="107"/>
      <c r="C25" s="88">
        <v>2021</v>
      </c>
      <c r="D25" s="24">
        <f t="shared" ref="D25:D28" si="2">SUM(E25:H25)</f>
        <v>14399.1</v>
      </c>
      <c r="E25" s="24"/>
      <c r="F25" s="24">
        <v>14399.1</v>
      </c>
      <c r="G25" s="21"/>
      <c r="H25" s="21"/>
    </row>
    <row r="26" spans="1:18" ht="23.25" customHeight="1" x14ac:dyDescent="0.3">
      <c r="A26" s="107"/>
      <c r="B26" s="107"/>
      <c r="C26" s="88">
        <v>2022</v>
      </c>
      <c r="D26" s="24">
        <f t="shared" si="2"/>
        <v>14399.1</v>
      </c>
      <c r="E26" s="24"/>
      <c r="F26" s="24">
        <v>14399.1</v>
      </c>
      <c r="G26" s="21"/>
      <c r="H26" s="21"/>
    </row>
    <row r="27" spans="1:18" ht="21" customHeight="1" x14ac:dyDescent="0.3">
      <c r="A27" s="107"/>
      <c r="B27" s="107"/>
      <c r="C27" s="88">
        <v>2023</v>
      </c>
      <c r="D27" s="24">
        <f t="shared" si="2"/>
        <v>17787.48</v>
      </c>
      <c r="E27" s="24"/>
      <c r="F27" s="24">
        <v>17787.48</v>
      </c>
      <c r="G27" s="21"/>
      <c r="H27" s="21"/>
    </row>
    <row r="28" spans="1:18" ht="27.75" customHeight="1" x14ac:dyDescent="0.3">
      <c r="A28" s="108"/>
      <c r="B28" s="108"/>
      <c r="C28" s="88">
        <v>2024</v>
      </c>
      <c r="D28" s="24">
        <f t="shared" si="2"/>
        <v>18498.97</v>
      </c>
      <c r="E28" s="24"/>
      <c r="F28" s="24">
        <v>18498.97</v>
      </c>
      <c r="G28" s="21"/>
      <c r="H28" s="21"/>
    </row>
    <row r="29" spans="1:18" x14ac:dyDescent="0.3">
      <c r="A29" s="1" t="s">
        <v>8</v>
      </c>
      <c r="B29" s="1"/>
      <c r="C29" s="21"/>
      <c r="D29" s="24">
        <f>SUM(D22:D28)</f>
        <v>96948.15</v>
      </c>
      <c r="E29" s="12">
        <f>SUM(E23:E28)</f>
        <v>791.1</v>
      </c>
      <c r="F29" s="24">
        <f>SUM(F22:F28)</f>
        <v>96157.05</v>
      </c>
      <c r="G29" s="12"/>
      <c r="H29" s="12"/>
    </row>
    <row r="30" spans="1:18" x14ac:dyDescent="0.3">
      <c r="A30" s="106" t="s">
        <v>12</v>
      </c>
      <c r="B30" s="106" t="s">
        <v>10</v>
      </c>
      <c r="C30" s="58">
        <v>2018</v>
      </c>
      <c r="D30" s="24">
        <v>5064</v>
      </c>
      <c r="E30" s="12"/>
      <c r="F30" s="24">
        <v>5064</v>
      </c>
      <c r="G30" s="58"/>
      <c r="H30" s="58"/>
    </row>
    <row r="31" spans="1:18" ht="15.6" customHeight="1" x14ac:dyDescent="0.3">
      <c r="A31" s="107"/>
      <c r="B31" s="107"/>
      <c r="C31" s="17">
        <v>2019</v>
      </c>
      <c r="D31" s="24">
        <f>SUM(E31:H31)</f>
        <v>4503.79</v>
      </c>
      <c r="E31" s="24"/>
      <c r="F31" s="24">
        <v>4503.79</v>
      </c>
      <c r="G31" s="21"/>
      <c r="H31" s="21"/>
      <c r="K31" s="83"/>
    </row>
    <row r="32" spans="1:18" ht="15.6" x14ac:dyDescent="0.3">
      <c r="A32" s="107"/>
      <c r="B32" s="107"/>
      <c r="C32" s="17">
        <v>2020</v>
      </c>
      <c r="D32" s="24">
        <f t="shared" ref="D32:D36" si="3">SUM(E32:H32)</f>
        <v>3243.48</v>
      </c>
      <c r="E32" s="24">
        <v>400</v>
      </c>
      <c r="F32" s="24">
        <v>2843.48</v>
      </c>
      <c r="G32" s="21"/>
      <c r="H32" s="21"/>
      <c r="K32" s="83"/>
    </row>
    <row r="33" spans="1:11" ht="15.6" x14ac:dyDescent="0.3">
      <c r="A33" s="107"/>
      <c r="B33" s="107"/>
      <c r="C33" s="17">
        <v>2021</v>
      </c>
      <c r="D33" s="24">
        <f t="shared" si="3"/>
        <v>4716.3999999999996</v>
      </c>
      <c r="E33" s="24"/>
      <c r="F33" s="24">
        <v>4716.3999999999996</v>
      </c>
      <c r="G33" s="21"/>
      <c r="H33" s="21"/>
      <c r="K33" s="83"/>
    </row>
    <row r="34" spans="1:11" ht="15.6" x14ac:dyDescent="0.3">
      <c r="A34" s="107"/>
      <c r="B34" s="107"/>
      <c r="C34" s="17">
        <v>2022</v>
      </c>
      <c r="D34" s="24">
        <f t="shared" si="3"/>
        <v>4716.3999999999996</v>
      </c>
      <c r="E34" s="24"/>
      <c r="F34" s="24">
        <v>4716.3999999999996</v>
      </c>
      <c r="G34" s="21"/>
      <c r="H34" s="21"/>
      <c r="K34" s="83"/>
    </row>
    <row r="35" spans="1:11" ht="15.6" x14ac:dyDescent="0.3">
      <c r="A35" s="107"/>
      <c r="B35" s="107"/>
      <c r="C35" s="17">
        <v>2023</v>
      </c>
      <c r="D35" s="24">
        <f t="shared" si="3"/>
        <v>8821.86</v>
      </c>
      <c r="E35" s="24"/>
      <c r="F35" s="24">
        <v>8821.86</v>
      </c>
      <c r="G35" s="21"/>
      <c r="H35" s="21"/>
      <c r="K35" s="83"/>
    </row>
    <row r="36" spans="1:11" ht="15.6" x14ac:dyDescent="0.3">
      <c r="A36" s="108"/>
      <c r="B36" s="108"/>
      <c r="C36" s="17">
        <v>2024</v>
      </c>
      <c r="D36" s="24">
        <f t="shared" si="3"/>
        <v>8982.33</v>
      </c>
      <c r="E36" s="24"/>
      <c r="F36" s="24">
        <v>8982.33</v>
      </c>
      <c r="G36" s="21"/>
      <c r="H36" s="21"/>
      <c r="K36" s="83"/>
    </row>
    <row r="37" spans="1:11" x14ac:dyDescent="0.3">
      <c r="A37" s="1" t="s">
        <v>8</v>
      </c>
      <c r="B37" s="1"/>
      <c r="C37" s="17"/>
      <c r="D37" s="24">
        <f>SUM(D30:D36)</f>
        <v>40048.26</v>
      </c>
      <c r="E37" s="24">
        <f>SUM(E31:E36)</f>
        <v>400</v>
      </c>
      <c r="F37" s="24">
        <f>SUM(F30:F36)</f>
        <v>39648.26</v>
      </c>
      <c r="G37" s="12"/>
      <c r="H37" s="21"/>
      <c r="K37" s="10"/>
    </row>
    <row r="38" spans="1:11" x14ac:dyDescent="0.3">
      <c r="A38" s="57"/>
      <c r="B38" s="57"/>
      <c r="C38" s="58">
        <v>2018</v>
      </c>
      <c r="D38" s="24">
        <v>1792</v>
      </c>
      <c r="E38" s="24"/>
      <c r="F38" s="24">
        <v>1792</v>
      </c>
      <c r="G38" s="58"/>
      <c r="H38" s="58"/>
      <c r="K38" s="10"/>
    </row>
    <row r="39" spans="1:11" x14ac:dyDescent="0.3">
      <c r="A39" s="107" t="s">
        <v>13</v>
      </c>
      <c r="B39" s="107" t="s">
        <v>10</v>
      </c>
      <c r="C39" s="21">
        <v>2019</v>
      </c>
      <c r="D39" s="12">
        <f t="shared" ref="D39:D44" si="4">SUM(E39:H39)</f>
        <v>1699</v>
      </c>
      <c r="E39" s="12"/>
      <c r="F39" s="24">
        <v>1699</v>
      </c>
      <c r="G39" s="21"/>
      <c r="H39" s="21"/>
    </row>
    <row r="40" spans="1:11" x14ac:dyDescent="0.3">
      <c r="A40" s="107"/>
      <c r="B40" s="107"/>
      <c r="C40" s="21">
        <v>2020</v>
      </c>
      <c r="D40" s="12">
        <f t="shared" si="4"/>
        <v>1699</v>
      </c>
      <c r="E40" s="12"/>
      <c r="F40" s="24">
        <v>1699</v>
      </c>
      <c r="G40" s="21"/>
      <c r="H40" s="21"/>
    </row>
    <row r="41" spans="1:11" x14ac:dyDescent="0.3">
      <c r="A41" s="128"/>
      <c r="B41" s="128"/>
      <c r="C41" s="21">
        <v>2021</v>
      </c>
      <c r="D41" s="12">
        <f t="shared" si="4"/>
        <v>1699</v>
      </c>
      <c r="E41" s="12"/>
      <c r="F41" s="24">
        <v>1699</v>
      </c>
      <c r="G41" s="21"/>
      <c r="H41" s="21"/>
    </row>
    <row r="42" spans="1:11" x14ac:dyDescent="0.3">
      <c r="A42" s="128"/>
      <c r="B42" s="128"/>
      <c r="C42" s="21">
        <v>2022</v>
      </c>
      <c r="D42" s="12">
        <f t="shared" si="4"/>
        <v>1699</v>
      </c>
      <c r="E42" s="12"/>
      <c r="F42" s="24">
        <v>1699</v>
      </c>
      <c r="G42" s="21"/>
      <c r="H42" s="21"/>
    </row>
    <row r="43" spans="1:11" x14ac:dyDescent="0.3">
      <c r="A43" s="128"/>
      <c r="B43" s="128"/>
      <c r="C43" s="21">
        <v>2023</v>
      </c>
      <c r="D43" s="12">
        <f t="shared" si="4"/>
        <v>3370</v>
      </c>
      <c r="E43" s="12"/>
      <c r="F43" s="12">
        <v>3370</v>
      </c>
      <c r="G43" s="21"/>
      <c r="H43" s="21"/>
    </row>
    <row r="44" spans="1:11" x14ac:dyDescent="0.3">
      <c r="A44" s="129"/>
      <c r="B44" s="129"/>
      <c r="C44" s="21">
        <v>2024</v>
      </c>
      <c r="D44" s="12">
        <f t="shared" si="4"/>
        <v>3500</v>
      </c>
      <c r="E44" s="12"/>
      <c r="F44" s="12">
        <v>3500</v>
      </c>
      <c r="G44" s="21"/>
      <c r="H44" s="21"/>
      <c r="I44" s="10"/>
    </row>
    <row r="45" spans="1:11" x14ac:dyDescent="0.3">
      <c r="A45" s="1" t="s">
        <v>8</v>
      </c>
      <c r="B45" s="1"/>
      <c r="C45" s="21"/>
      <c r="D45" s="12">
        <f>SUM(D38:D44)</f>
        <v>15458</v>
      </c>
      <c r="E45" s="12">
        <f>SUM(E39:E44)</f>
        <v>0</v>
      </c>
      <c r="F45" s="12">
        <f>SUM(F38:F44)</f>
        <v>15458</v>
      </c>
      <c r="G45" s="12"/>
      <c r="H45" s="21"/>
    </row>
    <row r="46" spans="1:11" x14ac:dyDescent="0.3">
      <c r="A46" s="59"/>
      <c r="B46" s="57"/>
      <c r="C46" s="58">
        <v>2018</v>
      </c>
      <c r="D46" s="12">
        <v>14338.2</v>
      </c>
      <c r="E46" s="12">
        <v>558.5</v>
      </c>
      <c r="F46" s="12">
        <v>13752.3</v>
      </c>
      <c r="G46" s="12">
        <v>27.4</v>
      </c>
      <c r="H46" s="58"/>
    </row>
    <row r="47" spans="1:11" x14ac:dyDescent="0.3">
      <c r="A47" s="110" t="s">
        <v>50</v>
      </c>
      <c r="B47" s="107" t="s">
        <v>10</v>
      </c>
      <c r="C47" s="21">
        <v>2019</v>
      </c>
      <c r="D47" s="12">
        <f>SUM(E47:H47)</f>
        <v>13326.74</v>
      </c>
      <c r="E47" s="24"/>
      <c r="F47" s="12">
        <f>F55+F63+F71</f>
        <v>13326.74</v>
      </c>
      <c r="G47" s="12"/>
      <c r="H47" s="21"/>
      <c r="I47" s="18"/>
      <c r="J47" s="18"/>
      <c r="K47" s="18"/>
    </row>
    <row r="48" spans="1:11" x14ac:dyDescent="0.3">
      <c r="A48" s="110"/>
      <c r="B48" s="107"/>
      <c r="C48" s="21">
        <v>2020</v>
      </c>
      <c r="D48" s="12">
        <f>SUM(D56,D64,D72)</f>
        <v>9973.14</v>
      </c>
      <c r="E48" s="24">
        <v>63.7</v>
      </c>
      <c r="F48" s="12">
        <f>SUM(F56,F64,F72)</f>
        <v>9909.44</v>
      </c>
      <c r="G48" s="12"/>
      <c r="H48" s="21"/>
      <c r="I48" s="18"/>
      <c r="J48" s="18"/>
      <c r="K48" s="18"/>
    </row>
    <row r="49" spans="1:12" x14ac:dyDescent="0.3">
      <c r="A49" s="126"/>
      <c r="B49" s="128"/>
      <c r="C49" s="21">
        <v>2021</v>
      </c>
      <c r="D49" s="12">
        <f t="shared" ref="D49:D52" si="5">SUM(E49:H49)</f>
        <v>17756</v>
      </c>
      <c r="E49" s="24"/>
      <c r="F49" s="12">
        <f>SUM(F57,F65,F73)</f>
        <v>17756</v>
      </c>
      <c r="G49" s="21"/>
      <c r="H49" s="21"/>
      <c r="I49" s="18"/>
      <c r="J49" s="18"/>
      <c r="K49" s="18"/>
    </row>
    <row r="50" spans="1:12" x14ac:dyDescent="0.3">
      <c r="A50" s="126"/>
      <c r="B50" s="128"/>
      <c r="C50" s="21">
        <v>2022</v>
      </c>
      <c r="D50" s="12">
        <f t="shared" si="5"/>
        <v>19649.7</v>
      </c>
      <c r="E50" s="24"/>
      <c r="F50" s="12">
        <f>SUM(F58,F66,F74)</f>
        <v>19649.7</v>
      </c>
      <c r="G50" s="21"/>
      <c r="H50" s="21"/>
      <c r="I50" s="18"/>
      <c r="J50" s="18"/>
      <c r="K50" s="18"/>
    </row>
    <row r="51" spans="1:12" x14ac:dyDescent="0.3">
      <c r="A51" s="126"/>
      <c r="B51" s="128"/>
      <c r="C51" s="21">
        <v>2023</v>
      </c>
      <c r="D51" s="12">
        <f t="shared" si="5"/>
        <v>20443.28</v>
      </c>
      <c r="E51" s="24"/>
      <c r="F51" s="12">
        <f>SUM(F59,F67,F75)</f>
        <v>20443.28</v>
      </c>
      <c r="G51" s="21"/>
      <c r="H51" s="21"/>
      <c r="I51" s="18"/>
      <c r="J51" s="18"/>
      <c r="K51" s="18"/>
    </row>
    <row r="52" spans="1:12" x14ac:dyDescent="0.3">
      <c r="A52" s="127"/>
      <c r="B52" s="129"/>
      <c r="C52" s="21">
        <v>2024</v>
      </c>
      <c r="D52" s="12">
        <f t="shared" si="5"/>
        <v>21261.010000000002</v>
      </c>
      <c r="E52" s="24"/>
      <c r="F52" s="12">
        <f>SUM(F60,F68,F76)</f>
        <v>21261.010000000002</v>
      </c>
      <c r="G52" s="21"/>
      <c r="H52" s="21"/>
      <c r="I52" s="18"/>
      <c r="J52" s="18"/>
      <c r="K52" s="18"/>
    </row>
    <row r="53" spans="1:12" x14ac:dyDescent="0.3">
      <c r="A53" s="1" t="s">
        <v>8</v>
      </c>
      <c r="B53" s="1"/>
      <c r="C53" s="21"/>
      <c r="D53" s="12">
        <f>SUM(D46:D52)</f>
        <v>116748.07</v>
      </c>
      <c r="E53" s="12">
        <f>SUM(E46:E48)</f>
        <v>622.20000000000005</v>
      </c>
      <c r="F53" s="24">
        <f>SUM(F46:F52)</f>
        <v>116098.47</v>
      </c>
      <c r="G53" s="12">
        <v>27.4</v>
      </c>
      <c r="H53" s="21"/>
      <c r="I53" s="19"/>
      <c r="J53" s="18"/>
      <c r="K53" s="18"/>
    </row>
    <row r="54" spans="1:12" x14ac:dyDescent="0.3">
      <c r="A54" s="106" t="s">
        <v>51</v>
      </c>
      <c r="B54" s="106" t="s">
        <v>10</v>
      </c>
      <c r="C54" s="58">
        <v>2018</v>
      </c>
      <c r="D54" s="12">
        <v>5015.8999999999996</v>
      </c>
      <c r="E54" s="12">
        <v>558.5</v>
      </c>
      <c r="F54" s="12">
        <v>4430</v>
      </c>
      <c r="G54" s="58"/>
      <c r="H54" s="58"/>
      <c r="I54" s="19"/>
      <c r="J54" s="18"/>
      <c r="K54" s="18"/>
    </row>
    <row r="55" spans="1:12" ht="26.55" customHeight="1" x14ac:dyDescent="0.3">
      <c r="A55" s="107"/>
      <c r="B55" s="107"/>
      <c r="C55" s="21">
        <v>2019</v>
      </c>
      <c r="D55" s="24">
        <f>SUM(E55:H55)</f>
        <v>4006.08</v>
      </c>
      <c r="E55" s="24"/>
      <c r="F55" s="24">
        <v>4006.08</v>
      </c>
      <c r="G55" s="12"/>
      <c r="H55" s="12"/>
      <c r="L55" s="91"/>
    </row>
    <row r="56" spans="1:12" ht="25.05" customHeight="1" x14ac:dyDescent="0.3">
      <c r="A56" s="107"/>
      <c r="B56" s="107"/>
      <c r="C56" s="21">
        <v>2020</v>
      </c>
      <c r="D56" s="24">
        <f>SUM(E56:F56)</f>
        <v>2174</v>
      </c>
      <c r="E56" s="24">
        <v>63.7</v>
      </c>
      <c r="F56" s="24">
        <v>2110.3000000000002</v>
      </c>
      <c r="G56" s="12"/>
      <c r="H56" s="21"/>
      <c r="L56" s="91"/>
    </row>
    <row r="57" spans="1:12" ht="24" customHeight="1" x14ac:dyDescent="0.3">
      <c r="A57" s="107"/>
      <c r="B57" s="107"/>
      <c r="C57" s="21">
        <v>2021</v>
      </c>
      <c r="D57" s="24">
        <f t="shared" ref="D57" si="6">SUM(E57:H57)</f>
        <v>2474</v>
      </c>
      <c r="E57" s="24"/>
      <c r="F57" s="24">
        <v>2474</v>
      </c>
      <c r="G57" s="21"/>
      <c r="H57" s="21"/>
      <c r="L57" s="91"/>
    </row>
    <row r="58" spans="1:12" ht="23.1" customHeight="1" x14ac:dyDescent="0.3">
      <c r="A58" s="107"/>
      <c r="B58" s="107"/>
      <c r="C58" s="21">
        <v>2022</v>
      </c>
      <c r="D58" s="12">
        <f t="shared" ref="D58:D60" si="7">SUM(E58:H58)</f>
        <v>2474</v>
      </c>
      <c r="E58" s="24"/>
      <c r="F58" s="24">
        <v>2474</v>
      </c>
      <c r="G58" s="21"/>
      <c r="H58" s="21"/>
      <c r="L58" s="91"/>
    </row>
    <row r="59" spans="1:12" ht="31.05" customHeight="1" x14ac:dyDescent="0.3">
      <c r="A59" s="107"/>
      <c r="B59" s="107"/>
      <c r="C59" s="21">
        <v>2023</v>
      </c>
      <c r="D59" s="12">
        <f t="shared" si="7"/>
        <v>5456.28</v>
      </c>
      <c r="E59" s="24"/>
      <c r="F59" s="12">
        <v>5456.28</v>
      </c>
      <c r="G59" s="21"/>
      <c r="H59" s="21"/>
      <c r="L59" s="91"/>
    </row>
    <row r="60" spans="1:12" ht="55.2" customHeight="1" x14ac:dyDescent="0.3">
      <c r="A60" s="108"/>
      <c r="B60" s="108"/>
      <c r="C60" s="21">
        <v>2024</v>
      </c>
      <c r="D60" s="12">
        <f t="shared" si="7"/>
        <v>5600</v>
      </c>
      <c r="E60" s="24"/>
      <c r="F60" s="12">
        <v>5600</v>
      </c>
      <c r="G60" s="21"/>
      <c r="H60" s="21"/>
      <c r="L60" s="91"/>
    </row>
    <row r="61" spans="1:12" s="18" customFormat="1" x14ac:dyDescent="0.3">
      <c r="A61" s="16" t="s">
        <v>8</v>
      </c>
      <c r="B61" s="16"/>
      <c r="C61" s="17"/>
      <c r="D61" s="24">
        <f>SUM(D54:D60)</f>
        <v>27200.26</v>
      </c>
      <c r="E61" s="24">
        <f>SUM(E54:E56)</f>
        <v>622.20000000000005</v>
      </c>
      <c r="F61" s="24">
        <f>SUM(F54:F60)</f>
        <v>26550.66</v>
      </c>
      <c r="G61" s="12">
        <v>27.4</v>
      </c>
      <c r="H61" s="24"/>
      <c r="J61" s="19"/>
      <c r="L61" s="19"/>
    </row>
    <row r="62" spans="1:12" s="18" customFormat="1" ht="40.200000000000003" customHeight="1" x14ac:dyDescent="0.3">
      <c r="A62" s="106" t="s">
        <v>52</v>
      </c>
      <c r="B62" s="106" t="s">
        <v>10</v>
      </c>
      <c r="C62" s="17">
        <v>2018</v>
      </c>
      <c r="D62" s="24">
        <v>1720.3</v>
      </c>
      <c r="E62" s="12"/>
      <c r="F62" s="24">
        <v>1720.3</v>
      </c>
      <c r="G62" s="58"/>
      <c r="H62" s="24"/>
      <c r="J62" s="19"/>
      <c r="L62" s="19"/>
    </row>
    <row r="63" spans="1:12" ht="67.8" customHeight="1" x14ac:dyDescent="0.3">
      <c r="A63" s="107"/>
      <c r="B63" s="107"/>
      <c r="C63" s="21">
        <v>2019</v>
      </c>
      <c r="D63" s="24">
        <f t="shared" ref="D63" si="8">SUM(E63:H63)</f>
        <v>2403.62</v>
      </c>
      <c r="E63" s="24"/>
      <c r="F63" s="24">
        <v>2403.62</v>
      </c>
      <c r="G63" s="21"/>
      <c r="H63" s="21"/>
    </row>
    <row r="64" spans="1:12" ht="16.2" customHeight="1" x14ac:dyDescent="0.3">
      <c r="A64" s="106" t="s">
        <v>68</v>
      </c>
      <c r="B64" s="107"/>
      <c r="C64" s="94">
        <v>2020</v>
      </c>
      <c r="D64" s="24">
        <f t="shared" ref="D64:D68" si="9">SUM(E64:H64)</f>
        <v>819.04</v>
      </c>
      <c r="E64" s="24"/>
      <c r="F64" s="24">
        <v>819.04</v>
      </c>
      <c r="G64" s="94"/>
      <c r="H64" s="94"/>
    </row>
    <row r="65" spans="1:10" ht="16.2" customHeight="1" x14ac:dyDescent="0.3">
      <c r="A65" s="107"/>
      <c r="B65" s="107"/>
      <c r="C65" s="94">
        <v>2021</v>
      </c>
      <c r="D65" s="24">
        <f t="shared" si="9"/>
        <v>3030</v>
      </c>
      <c r="E65" s="24"/>
      <c r="F65" s="24">
        <v>3030</v>
      </c>
      <c r="G65" s="94"/>
      <c r="H65" s="94"/>
    </row>
    <row r="66" spans="1:10" ht="16.2" customHeight="1" x14ac:dyDescent="0.3">
      <c r="A66" s="107"/>
      <c r="B66" s="107"/>
      <c r="C66" s="94">
        <v>2022</v>
      </c>
      <c r="D66" s="12">
        <f t="shared" si="9"/>
        <v>3030</v>
      </c>
      <c r="E66" s="12"/>
      <c r="F66" s="24">
        <v>3030</v>
      </c>
      <c r="G66" s="94"/>
      <c r="H66" s="94"/>
    </row>
    <row r="67" spans="1:10" ht="16.2" customHeight="1" x14ac:dyDescent="0.3">
      <c r="A67" s="107"/>
      <c r="B67" s="107"/>
      <c r="C67" s="94">
        <v>2023</v>
      </c>
      <c r="D67" s="12">
        <f t="shared" si="9"/>
        <v>5600</v>
      </c>
      <c r="E67" s="12"/>
      <c r="F67" s="24">
        <v>5600</v>
      </c>
      <c r="G67" s="94"/>
      <c r="H67" s="94"/>
    </row>
    <row r="68" spans="1:10" ht="30" customHeight="1" x14ac:dyDescent="0.3">
      <c r="A68" s="108"/>
      <c r="B68" s="108"/>
      <c r="C68" s="94">
        <v>2024</v>
      </c>
      <c r="D68" s="12">
        <f t="shared" si="9"/>
        <v>5750</v>
      </c>
      <c r="E68" s="12"/>
      <c r="F68" s="24">
        <v>5750</v>
      </c>
      <c r="G68" s="94"/>
      <c r="H68" s="94"/>
    </row>
    <row r="69" spans="1:10" s="18" customFormat="1" x14ac:dyDescent="0.3">
      <c r="A69" s="16" t="s">
        <v>8</v>
      </c>
      <c r="B69" s="16"/>
      <c r="C69" s="17"/>
      <c r="D69" s="24">
        <f>SUM(D62:D68)</f>
        <v>22352.959999999999</v>
      </c>
      <c r="E69" s="24"/>
      <c r="F69" s="24">
        <f>SUM(F62:F68)</f>
        <v>22352.959999999999</v>
      </c>
      <c r="G69" s="24"/>
      <c r="H69" s="17"/>
    </row>
    <row r="70" spans="1:10" s="18" customFormat="1" x14ac:dyDescent="0.3">
      <c r="A70" s="130" t="s">
        <v>53</v>
      </c>
      <c r="B70" s="106" t="s">
        <v>10</v>
      </c>
      <c r="C70" s="17">
        <v>2018</v>
      </c>
      <c r="D70" s="24">
        <v>7602</v>
      </c>
      <c r="E70" s="24"/>
      <c r="F70" s="24">
        <v>7602</v>
      </c>
      <c r="G70" s="17"/>
      <c r="H70" s="17"/>
    </row>
    <row r="71" spans="1:10" ht="18" customHeight="1" x14ac:dyDescent="0.3">
      <c r="A71" s="130"/>
      <c r="B71" s="107"/>
      <c r="C71" s="21">
        <v>2019</v>
      </c>
      <c r="D71" s="12">
        <f t="shared" ref="D71:D76" si="10">SUM(E71:H71)</f>
        <v>6917.04</v>
      </c>
      <c r="E71" s="12"/>
      <c r="F71" s="24">
        <v>6917.04</v>
      </c>
      <c r="G71" s="21"/>
      <c r="H71" s="21"/>
    </row>
    <row r="72" spans="1:10" ht="20.55" customHeight="1" x14ac:dyDescent="0.3">
      <c r="A72" s="130"/>
      <c r="B72" s="107"/>
      <c r="C72" s="21">
        <v>2020</v>
      </c>
      <c r="D72" s="12">
        <f t="shared" si="10"/>
        <v>6980.1</v>
      </c>
      <c r="E72" s="12"/>
      <c r="F72" s="24">
        <v>6980.1</v>
      </c>
      <c r="G72" s="21"/>
      <c r="H72" s="21"/>
    </row>
    <row r="73" spans="1:10" ht="22.5" customHeight="1" x14ac:dyDescent="0.3">
      <c r="A73" s="130"/>
      <c r="B73" s="107"/>
      <c r="C73" s="21">
        <v>2021</v>
      </c>
      <c r="D73" s="24">
        <f t="shared" si="10"/>
        <v>12252</v>
      </c>
      <c r="E73" s="24"/>
      <c r="F73" s="24">
        <v>12252</v>
      </c>
      <c r="G73" s="21"/>
      <c r="H73" s="21"/>
    </row>
    <row r="74" spans="1:10" ht="17.55" customHeight="1" x14ac:dyDescent="0.3">
      <c r="A74" s="130"/>
      <c r="B74" s="107"/>
      <c r="C74" s="21">
        <v>2022</v>
      </c>
      <c r="D74" s="12">
        <f t="shared" si="10"/>
        <v>14145.7</v>
      </c>
      <c r="E74" s="12"/>
      <c r="F74" s="24">
        <v>14145.7</v>
      </c>
      <c r="G74" s="21"/>
      <c r="H74" s="21"/>
    </row>
    <row r="75" spans="1:10" ht="16.5" customHeight="1" x14ac:dyDescent="0.3">
      <c r="A75" s="130"/>
      <c r="B75" s="107"/>
      <c r="C75" s="21">
        <v>2023</v>
      </c>
      <c r="D75" s="12">
        <f t="shared" si="10"/>
        <v>9387</v>
      </c>
      <c r="E75" s="12"/>
      <c r="F75" s="24">
        <v>9387</v>
      </c>
      <c r="G75" s="21"/>
      <c r="H75" s="21"/>
    </row>
    <row r="76" spans="1:10" ht="39" customHeight="1" x14ac:dyDescent="0.3">
      <c r="A76" s="130"/>
      <c r="B76" s="108"/>
      <c r="C76" s="21">
        <v>2024</v>
      </c>
      <c r="D76" s="12">
        <f t="shared" si="10"/>
        <v>9911.01</v>
      </c>
      <c r="E76" s="12"/>
      <c r="F76" s="24">
        <v>9911.01</v>
      </c>
      <c r="G76" s="21"/>
      <c r="H76" s="21"/>
    </row>
    <row r="77" spans="1:10" s="18" customFormat="1" x14ac:dyDescent="0.3">
      <c r="A77" s="16" t="s">
        <v>8</v>
      </c>
      <c r="B77" s="16"/>
      <c r="C77" s="17"/>
      <c r="D77" s="24">
        <f>SUM(D70:D76)</f>
        <v>67194.849999999991</v>
      </c>
      <c r="E77" s="24"/>
      <c r="F77" s="24">
        <f>SUM(F70:F76)</f>
        <v>67194.849999999991</v>
      </c>
      <c r="G77" s="17"/>
      <c r="H77" s="17"/>
    </row>
    <row r="78" spans="1:10" s="18" customFormat="1" ht="14.4" customHeight="1" x14ac:dyDescent="0.3">
      <c r="A78" s="106" t="s">
        <v>69</v>
      </c>
      <c r="B78" s="106" t="s">
        <v>10</v>
      </c>
      <c r="C78" s="17">
        <v>2018</v>
      </c>
      <c r="D78" s="24">
        <f>SUM(F78:H78)</f>
        <v>613943.6</v>
      </c>
      <c r="E78" s="24"/>
      <c r="F78" s="24">
        <f>SUM(F86,F94,F102,F110)</f>
        <v>526843.6</v>
      </c>
      <c r="G78" s="24">
        <v>80000</v>
      </c>
      <c r="H78" s="12">
        <v>7100</v>
      </c>
      <c r="I78" s="19"/>
    </row>
    <row r="79" spans="1:10" ht="14.55" customHeight="1" x14ac:dyDescent="0.3">
      <c r="A79" s="107"/>
      <c r="B79" s="107"/>
      <c r="C79" s="21">
        <v>2019</v>
      </c>
      <c r="D79" s="12">
        <f>SUM(F79:H79)</f>
        <v>616705.81000000006</v>
      </c>
      <c r="E79" s="12"/>
      <c r="F79" s="12">
        <f>SUM(F87,F95,F103)</f>
        <v>508705.81</v>
      </c>
      <c r="G79" s="12">
        <f>G87+G95+G103</f>
        <v>97000</v>
      </c>
      <c r="H79" s="12">
        <v>11000</v>
      </c>
      <c r="J79" s="10"/>
    </row>
    <row r="80" spans="1:10" x14ac:dyDescent="0.3">
      <c r="A80" s="107"/>
      <c r="B80" s="107"/>
      <c r="C80" s="21">
        <v>2020</v>
      </c>
      <c r="D80" s="12">
        <f>SUM(D88,D96,D104,D112)</f>
        <v>1149545.51</v>
      </c>
      <c r="E80" s="12"/>
      <c r="F80" s="12">
        <f>SUM(F88,F96,F104,F112)</f>
        <v>1008009.59</v>
      </c>
      <c r="G80" s="12">
        <f>SUM(G104,G112)</f>
        <v>131935.91999999998</v>
      </c>
      <c r="H80" s="12">
        <v>9600</v>
      </c>
      <c r="I80" s="10"/>
    </row>
    <row r="81" spans="1:10" ht="17.399999999999999" customHeight="1" x14ac:dyDescent="0.3">
      <c r="A81" s="107"/>
      <c r="B81" s="107"/>
      <c r="C81" s="21">
        <v>2021</v>
      </c>
      <c r="D81" s="12">
        <f>SUM(D89,D97,D105,D113)</f>
        <v>55395.199999999997</v>
      </c>
      <c r="E81" s="12"/>
      <c r="F81" s="12">
        <f>SUM(F89,F97,F105,F114)</f>
        <v>55395.199999999997</v>
      </c>
      <c r="G81" s="12">
        <f>SUM(G105,G113)</f>
        <v>0</v>
      </c>
      <c r="H81" s="12"/>
    </row>
    <row r="82" spans="1:10" ht="18" customHeight="1" x14ac:dyDescent="0.3">
      <c r="A82" s="107"/>
      <c r="B82" s="107"/>
      <c r="C82" s="21">
        <v>2022</v>
      </c>
      <c r="D82" s="12">
        <f>SUM(D90,D98,D106,D114)</f>
        <v>55395.199999999997</v>
      </c>
      <c r="E82" s="12"/>
      <c r="F82" s="12">
        <f>SUM(F90,F98,F106,F114)</f>
        <v>55395.199999999997</v>
      </c>
      <c r="G82" s="12">
        <f>SUM(G106,G114)</f>
        <v>0</v>
      </c>
      <c r="H82" s="12"/>
    </row>
    <row r="83" spans="1:10" ht="28.2" customHeight="1" x14ac:dyDescent="0.3">
      <c r="A83" s="107"/>
      <c r="B83" s="107"/>
      <c r="C83" s="21">
        <v>2023</v>
      </c>
      <c r="D83" s="24">
        <f>SUM(D91,D99,D107,D115)</f>
        <v>1236812.29</v>
      </c>
      <c r="E83" s="12"/>
      <c r="F83" s="12">
        <f>SUM(F91,F99,F107,F115)</f>
        <v>1127864.92</v>
      </c>
      <c r="G83" s="12">
        <f>SUM(G108,G116)</f>
        <v>108947.37</v>
      </c>
      <c r="H83" s="12"/>
    </row>
    <row r="84" spans="1:10" ht="30.6" customHeight="1" x14ac:dyDescent="0.3">
      <c r="A84" s="108"/>
      <c r="B84" s="108"/>
      <c r="C84" s="21">
        <v>2024</v>
      </c>
      <c r="D84" s="24">
        <f>SUM(D92,D100,D108,D116)</f>
        <v>1257926.8899999999</v>
      </c>
      <c r="E84" s="12"/>
      <c r="F84" s="12">
        <f>SUM(F92,F100,F108,F115)</f>
        <v>1148979.52</v>
      </c>
      <c r="G84" s="12">
        <f>SUM(G108,G116)</f>
        <v>108947.37</v>
      </c>
      <c r="H84" s="12"/>
      <c r="J84" s="10"/>
    </row>
    <row r="85" spans="1:10" x14ac:dyDescent="0.3">
      <c r="A85" s="41" t="s">
        <v>8</v>
      </c>
      <c r="B85" s="96"/>
      <c r="C85" s="12"/>
      <c r="D85" s="12">
        <f>SUM(D78:D84)</f>
        <v>4985724.5</v>
      </c>
      <c r="E85" s="12"/>
      <c r="F85" s="12">
        <f>SUM(F78:F84)</f>
        <v>4431193.84</v>
      </c>
      <c r="G85" s="12">
        <f>SUM(G78:G84)</f>
        <v>526830.65999999992</v>
      </c>
      <c r="H85" s="12">
        <f>SUM(H78:H80)</f>
        <v>27700</v>
      </c>
      <c r="I85" s="7"/>
      <c r="J85" s="10"/>
    </row>
    <row r="86" spans="1:10" x14ac:dyDescent="0.3">
      <c r="A86" s="106" t="s">
        <v>14</v>
      </c>
      <c r="B86" s="106" t="s">
        <v>10</v>
      </c>
      <c r="C86" s="17">
        <v>2018</v>
      </c>
      <c r="D86" s="12">
        <v>6583</v>
      </c>
      <c r="E86" s="12"/>
      <c r="F86" s="12">
        <v>6583</v>
      </c>
      <c r="G86" s="12"/>
      <c r="H86" s="12"/>
      <c r="I86" s="7"/>
      <c r="J86" s="10"/>
    </row>
    <row r="87" spans="1:10" ht="15.6" customHeight="1" x14ac:dyDescent="0.3">
      <c r="A87" s="107"/>
      <c r="B87" s="107"/>
      <c r="C87" s="21">
        <v>2019</v>
      </c>
      <c r="D87" s="24">
        <v>4656.1899999999996</v>
      </c>
      <c r="E87" s="24"/>
      <c r="F87" s="24">
        <v>4656.1899999999996</v>
      </c>
      <c r="G87" s="17"/>
      <c r="H87" s="24"/>
      <c r="I87" s="83"/>
      <c r="J87" s="10"/>
    </row>
    <row r="88" spans="1:10" ht="15.6" x14ac:dyDescent="0.3">
      <c r="A88" s="107"/>
      <c r="B88" s="107"/>
      <c r="C88" s="21">
        <v>2020</v>
      </c>
      <c r="D88" s="24">
        <v>2408.92</v>
      </c>
      <c r="E88" s="24"/>
      <c r="F88" s="24">
        <v>2408.92</v>
      </c>
      <c r="G88" s="17"/>
      <c r="H88" s="17"/>
      <c r="I88" s="83"/>
    </row>
    <row r="89" spans="1:10" ht="15.6" x14ac:dyDescent="0.3">
      <c r="A89" s="107"/>
      <c r="B89" s="107"/>
      <c r="C89" s="21">
        <v>2021</v>
      </c>
      <c r="D89" s="24">
        <f>SUM(E89:H89)</f>
        <v>3675.2</v>
      </c>
      <c r="E89" s="24"/>
      <c r="F89" s="24">
        <v>3675.2</v>
      </c>
      <c r="G89" s="17"/>
      <c r="H89" s="17"/>
      <c r="I89" s="83"/>
    </row>
    <row r="90" spans="1:10" ht="15.6" x14ac:dyDescent="0.3">
      <c r="A90" s="107"/>
      <c r="B90" s="107"/>
      <c r="C90" s="21">
        <v>2022</v>
      </c>
      <c r="D90" s="24">
        <f>SUM(E90:H90)</f>
        <v>3675.2</v>
      </c>
      <c r="E90" s="24"/>
      <c r="F90" s="24">
        <v>3675.2</v>
      </c>
      <c r="G90" s="17"/>
      <c r="H90" s="17"/>
      <c r="I90" s="83"/>
    </row>
    <row r="91" spans="1:10" ht="15.6" x14ac:dyDescent="0.3">
      <c r="A91" s="107"/>
      <c r="B91" s="107"/>
      <c r="C91" s="21">
        <v>2023</v>
      </c>
      <c r="D91" s="24">
        <f>SUM(E91:H91)</f>
        <v>10427.48</v>
      </c>
      <c r="E91" s="24"/>
      <c r="F91" s="24">
        <v>10427.48</v>
      </c>
      <c r="G91" s="17"/>
      <c r="H91" s="17"/>
      <c r="I91" s="83"/>
    </row>
    <row r="92" spans="1:10" ht="17.399999999999999" customHeight="1" x14ac:dyDescent="0.3">
      <c r="A92" s="108"/>
      <c r="B92" s="108"/>
      <c r="C92" s="21">
        <v>2024</v>
      </c>
      <c r="D92" s="24">
        <f>SUM(E92:H92)</f>
        <v>10844.58</v>
      </c>
      <c r="E92" s="24"/>
      <c r="F92" s="24">
        <v>10844.58</v>
      </c>
      <c r="G92" s="17"/>
      <c r="H92" s="17"/>
      <c r="I92" s="83"/>
    </row>
    <row r="93" spans="1:10" x14ac:dyDescent="0.3">
      <c r="A93" s="1" t="s">
        <v>8</v>
      </c>
      <c r="B93" s="1"/>
      <c r="C93" s="21"/>
      <c r="D93" s="24">
        <f>SUM(D86:D92)</f>
        <v>42270.57</v>
      </c>
      <c r="E93" s="24"/>
      <c r="F93" s="24">
        <f>SUM(F86:F92)</f>
        <v>42270.57</v>
      </c>
      <c r="G93" s="24"/>
      <c r="H93" s="17"/>
      <c r="I93" s="84"/>
    </row>
    <row r="94" spans="1:10" x14ac:dyDescent="0.3">
      <c r="A94" s="106" t="s">
        <v>54</v>
      </c>
      <c r="B94" s="106" t="s">
        <v>10</v>
      </c>
      <c r="C94" s="17">
        <v>2018</v>
      </c>
      <c r="D94" s="12">
        <f t="shared" ref="D94" si="11">SUM(E94:H94)</f>
        <v>30000</v>
      </c>
      <c r="E94" s="12"/>
      <c r="F94" s="24">
        <v>30000</v>
      </c>
      <c r="G94" s="12"/>
      <c r="H94" s="100"/>
      <c r="I94" s="84"/>
    </row>
    <row r="95" spans="1:10" ht="23.1" customHeight="1" x14ac:dyDescent="0.3">
      <c r="A95" s="107"/>
      <c r="B95" s="107"/>
      <c r="C95" s="21">
        <v>2019</v>
      </c>
      <c r="D95" s="12">
        <f>SUM(E95:H95)</f>
        <v>50000</v>
      </c>
      <c r="E95" s="12"/>
      <c r="F95" s="24">
        <v>50000</v>
      </c>
      <c r="G95" s="21"/>
      <c r="H95" s="100"/>
      <c r="I95" s="83"/>
    </row>
    <row r="96" spans="1:10" ht="20.55" customHeight="1" x14ac:dyDescent="0.3">
      <c r="A96" s="107"/>
      <c r="B96" s="107"/>
      <c r="C96" s="21">
        <v>2020</v>
      </c>
      <c r="D96" s="12">
        <f>SUM(E96:H96)</f>
        <v>50000</v>
      </c>
      <c r="E96" s="12"/>
      <c r="F96" s="24">
        <v>50000</v>
      </c>
      <c r="G96" s="21"/>
      <c r="H96" s="100"/>
      <c r="I96" s="83"/>
    </row>
    <row r="97" spans="1:10" ht="18.600000000000001" customHeight="1" x14ac:dyDescent="0.3">
      <c r="A97" s="107"/>
      <c r="B97" s="107"/>
      <c r="C97" s="21">
        <v>2021</v>
      </c>
      <c r="D97" s="12">
        <f t="shared" ref="D97:D100" si="12">SUM(E97:H97)</f>
        <v>50000</v>
      </c>
      <c r="E97" s="12"/>
      <c r="F97" s="24">
        <v>50000</v>
      </c>
      <c r="G97" s="21"/>
      <c r="H97" s="100"/>
      <c r="I97" s="83"/>
    </row>
    <row r="98" spans="1:10" ht="21" customHeight="1" x14ac:dyDescent="0.3">
      <c r="A98" s="107"/>
      <c r="B98" s="107"/>
      <c r="C98" s="21">
        <v>2022</v>
      </c>
      <c r="D98" s="12">
        <f t="shared" si="12"/>
        <v>50000</v>
      </c>
      <c r="E98" s="12"/>
      <c r="F98" s="24">
        <v>50000</v>
      </c>
      <c r="G98" s="21"/>
      <c r="H98" s="100"/>
      <c r="I98" s="83"/>
    </row>
    <row r="99" spans="1:10" ht="28.05" customHeight="1" x14ac:dyDescent="0.3">
      <c r="A99" s="107"/>
      <c r="B99" s="107"/>
      <c r="C99" s="21">
        <v>2023</v>
      </c>
      <c r="D99" s="12">
        <v>50000</v>
      </c>
      <c r="E99" s="12"/>
      <c r="F99" s="12">
        <v>50000</v>
      </c>
      <c r="G99" s="21"/>
      <c r="H99" s="100"/>
      <c r="I99" s="83"/>
    </row>
    <row r="100" spans="1:10" ht="26.1" customHeight="1" x14ac:dyDescent="0.3">
      <c r="A100" s="108"/>
      <c r="B100" s="108"/>
      <c r="C100" s="21">
        <v>2024</v>
      </c>
      <c r="D100" s="12">
        <f t="shared" si="12"/>
        <v>50000</v>
      </c>
      <c r="E100" s="12"/>
      <c r="F100" s="12">
        <v>50000</v>
      </c>
      <c r="G100" s="21"/>
      <c r="H100" s="100"/>
      <c r="I100" s="83"/>
    </row>
    <row r="101" spans="1:10" x14ac:dyDescent="0.3">
      <c r="A101" s="1" t="s">
        <v>8</v>
      </c>
      <c r="B101" s="1"/>
      <c r="C101" s="21"/>
      <c r="D101" s="12">
        <f>SUM(D94:D100)</f>
        <v>330000</v>
      </c>
      <c r="E101" s="12"/>
      <c r="F101" s="12">
        <f>SUM(F94:F100)</f>
        <v>330000</v>
      </c>
      <c r="G101" s="21"/>
      <c r="H101" s="21"/>
      <c r="I101" s="10"/>
    </row>
    <row r="102" spans="1:10" x14ac:dyDescent="0.3">
      <c r="A102" s="106" t="s">
        <v>15</v>
      </c>
      <c r="B102" s="106" t="s">
        <v>10</v>
      </c>
      <c r="C102" s="17">
        <v>2018</v>
      </c>
      <c r="D102" s="12">
        <f>SUM(F102:H102)</f>
        <v>530755.6</v>
      </c>
      <c r="E102" s="12"/>
      <c r="F102" s="12">
        <v>443655.6</v>
      </c>
      <c r="G102" s="12">
        <v>80000</v>
      </c>
      <c r="H102" s="12">
        <v>7100</v>
      </c>
      <c r="I102" s="10"/>
    </row>
    <row r="103" spans="1:10" ht="14.4" customHeight="1" x14ac:dyDescent="0.3">
      <c r="A103" s="107"/>
      <c r="B103" s="107"/>
      <c r="C103" s="17">
        <v>2019</v>
      </c>
      <c r="D103" s="24">
        <f>SUM(E103:H103)</f>
        <v>562049.62</v>
      </c>
      <c r="E103" s="24"/>
      <c r="F103" s="24">
        <v>454049.62</v>
      </c>
      <c r="G103" s="12">
        <v>97000</v>
      </c>
      <c r="H103" s="12">
        <v>11000</v>
      </c>
      <c r="I103" s="10"/>
    </row>
    <row r="104" spans="1:10" x14ac:dyDescent="0.3">
      <c r="A104" s="107"/>
      <c r="B104" s="107"/>
      <c r="C104" s="17">
        <v>2020</v>
      </c>
      <c r="D104" s="24">
        <f>SUM(F104:H104)</f>
        <v>569414.36</v>
      </c>
      <c r="E104" s="24"/>
      <c r="F104" s="24">
        <v>455814.36</v>
      </c>
      <c r="G104" s="12">
        <v>104000</v>
      </c>
      <c r="H104" s="13">
        <v>9600</v>
      </c>
    </row>
    <row r="105" spans="1:10" x14ac:dyDescent="0.3">
      <c r="A105" s="107"/>
      <c r="B105" s="107"/>
      <c r="C105" s="17">
        <v>2021</v>
      </c>
      <c r="D105" s="24">
        <f>SUM(F105:G105)</f>
        <v>1720</v>
      </c>
      <c r="E105" s="24"/>
      <c r="F105" s="24">
        <v>1720</v>
      </c>
      <c r="G105" s="12">
        <v>0</v>
      </c>
      <c r="H105" s="12"/>
    </row>
    <row r="106" spans="1:10" x14ac:dyDescent="0.3">
      <c r="A106" s="107"/>
      <c r="B106" s="107"/>
      <c r="C106" s="21">
        <v>2022</v>
      </c>
      <c r="D106" s="12">
        <f t="shared" ref="D106:D108" si="13">SUM(E106:H106)</f>
        <v>1720</v>
      </c>
      <c r="E106" s="12"/>
      <c r="F106" s="24">
        <v>1720</v>
      </c>
      <c r="G106" s="12">
        <v>0</v>
      </c>
      <c r="H106" s="12"/>
    </row>
    <row r="107" spans="1:10" x14ac:dyDescent="0.3">
      <c r="A107" s="107"/>
      <c r="B107" s="107"/>
      <c r="C107" s="21">
        <v>2023</v>
      </c>
      <c r="D107" s="12">
        <f t="shared" si="13"/>
        <v>597437.43999999994</v>
      </c>
      <c r="E107" s="12"/>
      <c r="F107" s="12">
        <v>517437.44</v>
      </c>
      <c r="G107" s="12">
        <v>80000</v>
      </c>
      <c r="H107" s="12"/>
    </row>
    <row r="108" spans="1:10" x14ac:dyDescent="0.3">
      <c r="A108" s="108"/>
      <c r="B108" s="108"/>
      <c r="C108" s="21">
        <v>2024</v>
      </c>
      <c r="D108" s="12">
        <f t="shared" si="13"/>
        <v>618134.93999999994</v>
      </c>
      <c r="E108" s="12"/>
      <c r="F108" s="12">
        <v>538134.93999999994</v>
      </c>
      <c r="G108" s="12">
        <v>80000</v>
      </c>
      <c r="H108" s="12"/>
    </row>
    <row r="109" spans="1:10" x14ac:dyDescent="0.3">
      <c r="A109" s="61" t="s">
        <v>8</v>
      </c>
      <c r="B109" s="61"/>
      <c r="C109" s="12"/>
      <c r="D109" s="24">
        <f>SUM(D102:D108)</f>
        <v>2881231.96</v>
      </c>
      <c r="E109" s="24"/>
      <c r="F109" s="24">
        <f>SUM(F102:F108)</f>
        <v>2412531.96</v>
      </c>
      <c r="G109" s="12">
        <f>SUM(G102:G108)</f>
        <v>441000</v>
      </c>
      <c r="H109" s="12">
        <f>SUM(H102:H104)</f>
        <v>27700</v>
      </c>
      <c r="I109" s="10"/>
      <c r="J109" s="10"/>
    </row>
    <row r="110" spans="1:10" ht="107.4" customHeight="1" x14ac:dyDescent="0.3">
      <c r="A110" s="93" t="s">
        <v>58</v>
      </c>
      <c r="B110" s="92" t="s">
        <v>65</v>
      </c>
      <c r="C110" s="60">
        <v>2018</v>
      </c>
      <c r="D110" s="24">
        <v>46605</v>
      </c>
      <c r="E110" s="24"/>
      <c r="F110" s="24">
        <v>46605</v>
      </c>
      <c r="G110" s="12"/>
      <c r="H110" s="12"/>
    </row>
    <row r="111" spans="1:10" x14ac:dyDescent="0.3">
      <c r="A111" s="1" t="s">
        <v>8</v>
      </c>
      <c r="B111" s="1"/>
      <c r="C111" s="24"/>
      <c r="D111" s="24">
        <f>SUM(D110:D110)</f>
        <v>46605</v>
      </c>
      <c r="E111" s="24"/>
      <c r="F111" s="24">
        <v>46605</v>
      </c>
      <c r="G111" s="24"/>
      <c r="H111" s="12"/>
      <c r="I111" s="10"/>
    </row>
    <row r="112" spans="1:10" x14ac:dyDescent="0.3">
      <c r="A112" s="106" t="s">
        <v>59</v>
      </c>
      <c r="B112" s="106" t="s">
        <v>63</v>
      </c>
      <c r="C112" s="88">
        <v>2020</v>
      </c>
      <c r="D112" s="24">
        <f>SUM(F112:G112)</f>
        <v>527722.23</v>
      </c>
      <c r="E112" s="24"/>
      <c r="F112" s="24">
        <v>499786.31</v>
      </c>
      <c r="G112" s="24">
        <v>27935.919999999998</v>
      </c>
      <c r="H112" s="65"/>
      <c r="I112" s="10"/>
    </row>
    <row r="113" spans="1:11" x14ac:dyDescent="0.3">
      <c r="A113" s="107"/>
      <c r="B113" s="107"/>
      <c r="C113" s="88">
        <v>2021</v>
      </c>
      <c r="D113" s="24">
        <v>0</v>
      </c>
      <c r="E113" s="24"/>
      <c r="F113" s="24">
        <v>0</v>
      </c>
      <c r="G113" s="24">
        <v>0</v>
      </c>
      <c r="H113" s="65"/>
      <c r="I113" s="10"/>
    </row>
    <row r="114" spans="1:11" x14ac:dyDescent="0.3">
      <c r="A114" s="107"/>
      <c r="B114" s="107"/>
      <c r="C114" s="88">
        <v>2022</v>
      </c>
      <c r="D114" s="24">
        <v>0</v>
      </c>
      <c r="E114" s="24"/>
      <c r="F114" s="24">
        <v>0</v>
      </c>
      <c r="G114" s="24">
        <v>0</v>
      </c>
      <c r="H114" s="65"/>
      <c r="I114" s="10"/>
    </row>
    <row r="115" spans="1:11" x14ac:dyDescent="0.3">
      <c r="A115" s="107"/>
      <c r="B115" s="107"/>
      <c r="C115" s="88">
        <v>2023</v>
      </c>
      <c r="D115" s="24">
        <f>SUM(F115:G115)</f>
        <v>578947.37</v>
      </c>
      <c r="E115" s="24"/>
      <c r="F115" s="24">
        <v>550000</v>
      </c>
      <c r="G115" s="24">
        <v>28947.37</v>
      </c>
      <c r="H115" s="65"/>
      <c r="I115" s="10"/>
    </row>
    <row r="116" spans="1:11" ht="18" customHeight="1" x14ac:dyDescent="0.3">
      <c r="A116" s="108"/>
      <c r="B116" s="108"/>
      <c r="C116" s="88">
        <v>2024</v>
      </c>
      <c r="D116" s="24">
        <f>SUM(F116:G116)</f>
        <v>578947.37</v>
      </c>
      <c r="E116" s="24"/>
      <c r="F116" s="24">
        <v>550000</v>
      </c>
      <c r="G116" s="24">
        <v>28947.37</v>
      </c>
      <c r="H116" s="65"/>
      <c r="I116" s="10"/>
    </row>
    <row r="117" spans="1:11" ht="18" customHeight="1" x14ac:dyDescent="0.3">
      <c r="A117" s="66" t="s">
        <v>8</v>
      </c>
      <c r="B117" s="66"/>
      <c r="C117" s="24"/>
      <c r="D117" s="24">
        <f>SUM(D112:D116)</f>
        <v>1685616.9700000002</v>
      </c>
      <c r="E117" s="24"/>
      <c r="F117" s="24">
        <f>SUM(F112:F116)</f>
        <v>1599786.31</v>
      </c>
      <c r="G117" s="24">
        <f>SUM(G112:G116)</f>
        <v>85830.659999999989</v>
      </c>
      <c r="H117" s="65"/>
      <c r="I117" s="10"/>
    </row>
    <row r="118" spans="1:11" ht="18" customHeight="1" x14ac:dyDescent="0.3">
      <c r="A118" s="109" t="s">
        <v>16</v>
      </c>
      <c r="B118" s="106" t="s">
        <v>10</v>
      </c>
      <c r="C118" s="68">
        <v>2018</v>
      </c>
      <c r="D118" s="24">
        <v>2520</v>
      </c>
      <c r="E118" s="24"/>
      <c r="F118" s="24">
        <v>2380</v>
      </c>
      <c r="G118" s="24">
        <v>140</v>
      </c>
      <c r="H118" s="12"/>
      <c r="I118" s="10"/>
    </row>
    <row r="119" spans="1:11" ht="14.4" customHeight="1" x14ac:dyDescent="0.3">
      <c r="A119" s="110"/>
      <c r="B119" s="107"/>
      <c r="C119" s="21">
        <v>2019</v>
      </c>
      <c r="D119" s="12">
        <f t="shared" ref="D119:D124" si="14">SUM(E119:H119)</f>
        <v>2690.5</v>
      </c>
      <c r="E119" s="12"/>
      <c r="F119" s="12">
        <f t="shared" ref="F119:G124" si="15">F127+F135</f>
        <v>2173</v>
      </c>
      <c r="G119" s="12">
        <v>517.5</v>
      </c>
      <c r="H119" s="21"/>
      <c r="J119" s="8"/>
      <c r="K119" s="9"/>
    </row>
    <row r="120" spans="1:11" x14ac:dyDescent="0.3">
      <c r="A120" s="110"/>
      <c r="B120" s="107"/>
      <c r="C120" s="21">
        <v>2020</v>
      </c>
      <c r="D120" s="12">
        <f t="shared" si="14"/>
        <v>2293</v>
      </c>
      <c r="E120" s="12"/>
      <c r="F120" s="12">
        <f t="shared" si="15"/>
        <v>2293</v>
      </c>
      <c r="G120" s="12">
        <f t="shared" si="15"/>
        <v>0</v>
      </c>
      <c r="H120" s="21"/>
      <c r="J120" s="8"/>
      <c r="K120" s="9"/>
    </row>
    <row r="121" spans="1:11" x14ac:dyDescent="0.3">
      <c r="A121" s="110"/>
      <c r="B121" s="107"/>
      <c r="C121" s="21">
        <v>2021</v>
      </c>
      <c r="D121" s="12">
        <f t="shared" si="14"/>
        <v>2330</v>
      </c>
      <c r="E121" s="12"/>
      <c r="F121" s="12">
        <f t="shared" si="15"/>
        <v>2330</v>
      </c>
      <c r="G121" s="12">
        <f t="shared" si="15"/>
        <v>0</v>
      </c>
      <c r="H121" s="21"/>
      <c r="J121" s="4"/>
      <c r="K121" s="5"/>
    </row>
    <row r="122" spans="1:11" x14ac:dyDescent="0.3">
      <c r="A122" s="110"/>
      <c r="B122" s="107"/>
      <c r="C122" s="21">
        <v>2022</v>
      </c>
      <c r="D122" s="12">
        <f t="shared" si="14"/>
        <v>2330</v>
      </c>
      <c r="E122" s="12"/>
      <c r="F122" s="12">
        <f t="shared" si="15"/>
        <v>2330</v>
      </c>
      <c r="G122" s="12">
        <f t="shared" si="15"/>
        <v>0</v>
      </c>
      <c r="H122" s="21"/>
      <c r="J122" s="4"/>
      <c r="K122" s="5"/>
    </row>
    <row r="123" spans="1:11" x14ac:dyDescent="0.3">
      <c r="A123" s="110"/>
      <c r="B123" s="107"/>
      <c r="C123" s="21">
        <v>2023</v>
      </c>
      <c r="D123" s="12">
        <f>SUM(E123:H123)</f>
        <v>3993.26</v>
      </c>
      <c r="E123" s="12"/>
      <c r="F123" s="12">
        <f t="shared" si="15"/>
        <v>3993.26</v>
      </c>
      <c r="G123" s="12">
        <f t="shared" si="15"/>
        <v>0</v>
      </c>
      <c r="H123" s="21"/>
      <c r="J123" s="4"/>
      <c r="K123" s="5"/>
    </row>
    <row r="124" spans="1:11" x14ac:dyDescent="0.3">
      <c r="A124" s="111"/>
      <c r="B124" s="108"/>
      <c r="C124" s="21">
        <v>2024</v>
      </c>
      <c r="D124" s="12">
        <f t="shared" si="14"/>
        <v>4153</v>
      </c>
      <c r="E124" s="12"/>
      <c r="F124" s="12">
        <f t="shared" si="15"/>
        <v>4153</v>
      </c>
      <c r="G124" s="12">
        <f t="shared" si="15"/>
        <v>0</v>
      </c>
      <c r="H124" s="21"/>
      <c r="J124" s="4"/>
      <c r="K124" s="5"/>
    </row>
    <row r="125" spans="1:11" x14ac:dyDescent="0.3">
      <c r="A125" s="1" t="s">
        <v>8</v>
      </c>
      <c r="B125" s="1"/>
      <c r="C125" s="21"/>
      <c r="D125" s="12">
        <f>SUM(D118:D124)</f>
        <v>20309.760000000002</v>
      </c>
      <c r="E125" s="12"/>
      <c r="F125" s="24">
        <f>SUM(F118:F124)</f>
        <v>19652.260000000002</v>
      </c>
      <c r="G125" s="12">
        <f>SUM(G118:G124)</f>
        <v>657.5</v>
      </c>
      <c r="H125" s="21"/>
    </row>
    <row r="126" spans="1:11" x14ac:dyDescent="0.3">
      <c r="A126" s="106" t="s">
        <v>55</v>
      </c>
      <c r="B126" s="106" t="s">
        <v>10</v>
      </c>
      <c r="C126" s="68">
        <v>2018</v>
      </c>
      <c r="D126" s="12">
        <v>180</v>
      </c>
      <c r="E126" s="12"/>
      <c r="F126" s="24">
        <v>180</v>
      </c>
      <c r="G126" s="12"/>
      <c r="H126" s="68"/>
    </row>
    <row r="127" spans="1:11" ht="14.4" customHeight="1" x14ac:dyDescent="0.3">
      <c r="A127" s="107"/>
      <c r="B127" s="107"/>
      <c r="C127" s="21">
        <v>2019</v>
      </c>
      <c r="D127" s="12">
        <f t="shared" ref="D127:D133" si="16">SUM(E127:H127)</f>
        <v>130</v>
      </c>
      <c r="E127" s="12"/>
      <c r="F127" s="24">
        <v>130</v>
      </c>
      <c r="G127" s="21"/>
      <c r="H127" s="21"/>
    </row>
    <row r="128" spans="1:11" x14ac:dyDescent="0.3">
      <c r="A128" s="107"/>
      <c r="B128" s="107"/>
      <c r="C128" s="21">
        <v>2020</v>
      </c>
      <c r="D128" s="12">
        <f t="shared" si="16"/>
        <v>93</v>
      </c>
      <c r="E128" s="12"/>
      <c r="F128" s="24">
        <v>93</v>
      </c>
      <c r="G128" s="21"/>
      <c r="H128" s="21"/>
    </row>
    <row r="129" spans="1:8" x14ac:dyDescent="0.3">
      <c r="A129" s="107"/>
      <c r="B129" s="107"/>
      <c r="C129" s="21">
        <v>2021</v>
      </c>
      <c r="D129" s="12">
        <f t="shared" si="16"/>
        <v>130</v>
      </c>
      <c r="E129" s="12"/>
      <c r="F129" s="12">
        <v>130</v>
      </c>
      <c r="G129" s="21"/>
      <c r="H129" s="21"/>
    </row>
    <row r="130" spans="1:8" x14ac:dyDescent="0.3">
      <c r="A130" s="107"/>
      <c r="B130" s="107"/>
      <c r="C130" s="21">
        <v>2022</v>
      </c>
      <c r="D130" s="12">
        <f t="shared" si="16"/>
        <v>130</v>
      </c>
      <c r="E130" s="12"/>
      <c r="F130" s="12">
        <v>130</v>
      </c>
      <c r="G130" s="21"/>
      <c r="H130" s="21"/>
    </row>
    <row r="131" spans="1:8" x14ac:dyDescent="0.3">
      <c r="A131" s="107"/>
      <c r="B131" s="107"/>
      <c r="C131" s="21">
        <v>2023</v>
      </c>
      <c r="D131" s="12">
        <f t="shared" si="16"/>
        <v>376.82</v>
      </c>
      <c r="E131" s="12"/>
      <c r="F131" s="12">
        <v>376.82</v>
      </c>
      <c r="G131" s="21"/>
      <c r="H131" s="21"/>
    </row>
    <row r="132" spans="1:8" x14ac:dyDescent="0.3">
      <c r="A132" s="108"/>
      <c r="B132" s="108"/>
      <c r="C132" s="21">
        <v>2024</v>
      </c>
      <c r="D132" s="12">
        <f t="shared" si="16"/>
        <v>391.9</v>
      </c>
      <c r="E132" s="12"/>
      <c r="F132" s="12">
        <v>391.9</v>
      </c>
      <c r="G132" s="21"/>
      <c r="H132" s="21"/>
    </row>
    <row r="133" spans="1:8" x14ac:dyDescent="0.3">
      <c r="A133" s="1" t="s">
        <v>8</v>
      </c>
      <c r="B133" s="1"/>
      <c r="C133" s="21"/>
      <c r="D133" s="12">
        <f t="shared" si="16"/>
        <v>1251.7199999999998</v>
      </c>
      <c r="E133" s="12"/>
      <c r="F133" s="12">
        <f>SUM(F127:F132)</f>
        <v>1251.7199999999998</v>
      </c>
      <c r="G133" s="12">
        <f>SUM(G127:G132)</f>
        <v>0</v>
      </c>
      <c r="H133" s="21"/>
    </row>
    <row r="134" spans="1:8" ht="14.4" customHeight="1" x14ac:dyDescent="0.3">
      <c r="A134" s="106" t="s">
        <v>56</v>
      </c>
      <c r="B134" s="106" t="s">
        <v>10</v>
      </c>
      <c r="C134" s="68">
        <v>2018</v>
      </c>
      <c r="D134" s="12">
        <v>2340</v>
      </c>
      <c r="E134" s="12"/>
      <c r="F134" s="12">
        <v>2200</v>
      </c>
      <c r="G134" s="12">
        <v>140</v>
      </c>
      <c r="H134" s="68"/>
    </row>
    <row r="135" spans="1:8" ht="14.4" customHeight="1" x14ac:dyDescent="0.3">
      <c r="A135" s="107"/>
      <c r="B135" s="107"/>
      <c r="C135" s="21">
        <v>2019</v>
      </c>
      <c r="D135" s="12">
        <f t="shared" ref="D135:D140" si="17">SUM(E135:H135)</f>
        <v>2560.5</v>
      </c>
      <c r="E135" s="12"/>
      <c r="F135" s="24">
        <v>2043</v>
      </c>
      <c r="G135" s="12">
        <v>517.5</v>
      </c>
      <c r="H135" s="21"/>
    </row>
    <row r="136" spans="1:8" x14ac:dyDescent="0.3">
      <c r="A136" s="107"/>
      <c r="B136" s="107"/>
      <c r="C136" s="21">
        <v>2020</v>
      </c>
      <c r="D136" s="12">
        <f t="shared" si="17"/>
        <v>2200</v>
      </c>
      <c r="E136" s="12"/>
      <c r="F136" s="24">
        <v>2200</v>
      </c>
      <c r="G136" s="12"/>
      <c r="H136" s="21"/>
    </row>
    <row r="137" spans="1:8" x14ac:dyDescent="0.3">
      <c r="A137" s="107"/>
      <c r="B137" s="107"/>
      <c r="C137" s="21">
        <v>2021</v>
      </c>
      <c r="D137" s="12">
        <f t="shared" si="17"/>
        <v>2200</v>
      </c>
      <c r="E137" s="12"/>
      <c r="F137" s="12">
        <v>2200</v>
      </c>
      <c r="G137" s="12"/>
      <c r="H137" s="21"/>
    </row>
    <row r="138" spans="1:8" x14ac:dyDescent="0.3">
      <c r="A138" s="107"/>
      <c r="B138" s="107"/>
      <c r="C138" s="21">
        <v>2022</v>
      </c>
      <c r="D138" s="12">
        <f t="shared" si="17"/>
        <v>2200</v>
      </c>
      <c r="E138" s="12"/>
      <c r="F138" s="12">
        <v>2200</v>
      </c>
      <c r="G138" s="12"/>
      <c r="H138" s="21"/>
    </row>
    <row r="139" spans="1:8" x14ac:dyDescent="0.3">
      <c r="A139" s="107"/>
      <c r="B139" s="107"/>
      <c r="C139" s="21">
        <v>2023</v>
      </c>
      <c r="D139" s="12">
        <f t="shared" si="17"/>
        <v>3616.44</v>
      </c>
      <c r="E139" s="12"/>
      <c r="F139" s="12">
        <v>3616.44</v>
      </c>
      <c r="G139" s="12"/>
      <c r="H139" s="21"/>
    </row>
    <row r="140" spans="1:8" x14ac:dyDescent="0.3">
      <c r="A140" s="108"/>
      <c r="B140" s="108"/>
      <c r="C140" s="21">
        <v>2024</v>
      </c>
      <c r="D140" s="12">
        <f t="shared" si="17"/>
        <v>3761.1</v>
      </c>
      <c r="E140" s="12"/>
      <c r="F140" s="12">
        <v>3761.1</v>
      </c>
      <c r="G140" s="12"/>
      <c r="H140" s="21"/>
    </row>
    <row r="141" spans="1:8" x14ac:dyDescent="0.3">
      <c r="A141" s="1" t="s">
        <v>8</v>
      </c>
      <c r="B141" s="2"/>
      <c r="C141" s="21"/>
      <c r="D141" s="12">
        <f>SUM(D134:D140)</f>
        <v>18878.04</v>
      </c>
      <c r="E141" s="12"/>
      <c r="F141" s="24">
        <f>SUM(F134:F140)</f>
        <v>18220.54</v>
      </c>
      <c r="G141" s="12"/>
      <c r="H141" s="12"/>
    </row>
    <row r="142" spans="1:8" x14ac:dyDescent="0.3">
      <c r="A142" s="109" t="s">
        <v>17</v>
      </c>
      <c r="B142" s="106" t="s">
        <v>66</v>
      </c>
      <c r="C142" s="68">
        <v>2018</v>
      </c>
      <c r="D142" s="12">
        <v>281961.05</v>
      </c>
      <c r="E142" s="12"/>
      <c r="F142" s="12">
        <v>281961.05</v>
      </c>
      <c r="G142" s="12"/>
      <c r="H142" s="12"/>
    </row>
    <row r="143" spans="1:8" ht="14.4" customHeight="1" x14ac:dyDescent="0.3">
      <c r="A143" s="110"/>
      <c r="B143" s="107"/>
      <c r="C143" s="42">
        <v>2019</v>
      </c>
      <c r="D143" s="12">
        <f>SUM(D151,D159,D167,D175,D183)</f>
        <v>468385.02</v>
      </c>
      <c r="E143" s="12"/>
      <c r="F143" s="12">
        <f>SUM(F151,F159,F167,F175,F183)</f>
        <v>468385.02</v>
      </c>
      <c r="G143" s="21"/>
      <c r="H143" s="21"/>
    </row>
    <row r="144" spans="1:8" x14ac:dyDescent="0.3">
      <c r="A144" s="110"/>
      <c r="B144" s="107"/>
      <c r="C144" s="42">
        <v>2020</v>
      </c>
      <c r="D144" s="24">
        <f>SUM(D152,D160,D168,D176,D184)</f>
        <v>525678.33000000007</v>
      </c>
      <c r="E144" s="12"/>
      <c r="F144" s="24">
        <f>SUM(F152,F160,F168,F176,F184)</f>
        <v>525678.33000000007</v>
      </c>
      <c r="G144" s="21"/>
      <c r="H144" s="21"/>
    </row>
    <row r="145" spans="1:8" x14ac:dyDescent="0.3">
      <c r="A145" s="110"/>
      <c r="B145" s="107"/>
      <c r="C145" s="42">
        <v>2021</v>
      </c>
      <c r="D145" s="24">
        <f>SUM(D153,D161,D169,D177,D185)</f>
        <v>480802.19999999995</v>
      </c>
      <c r="E145" s="12"/>
      <c r="F145" s="24">
        <f>SUM(F153,F161,F169,F177,F185)</f>
        <v>480802.19999999995</v>
      </c>
      <c r="G145" s="21"/>
      <c r="H145" s="21"/>
    </row>
    <row r="146" spans="1:8" x14ac:dyDescent="0.3">
      <c r="A146" s="110"/>
      <c r="B146" s="107"/>
      <c r="C146" s="42">
        <v>2022</v>
      </c>
      <c r="D146" s="24">
        <f>SUM(D154,D162,D170,D178,D186)</f>
        <v>484174.86000000004</v>
      </c>
      <c r="E146" s="12"/>
      <c r="F146" s="24">
        <f>SUM(F154,F162,F170,F178,F186)</f>
        <v>484174.86000000004</v>
      </c>
      <c r="G146" s="21"/>
      <c r="H146" s="21"/>
    </row>
    <row r="147" spans="1:8" x14ac:dyDescent="0.3">
      <c r="A147" s="110"/>
      <c r="B147" s="107"/>
      <c r="C147" s="42">
        <v>2023</v>
      </c>
      <c r="D147" s="12">
        <v>308060.45</v>
      </c>
      <c r="E147" s="12"/>
      <c r="F147" s="24">
        <v>308060.45</v>
      </c>
      <c r="G147" s="12"/>
      <c r="H147" s="21"/>
    </row>
    <row r="148" spans="1:8" x14ac:dyDescent="0.3">
      <c r="A148" s="111"/>
      <c r="B148" s="108"/>
      <c r="C148" s="42">
        <v>2024</v>
      </c>
      <c r="D148" s="12">
        <v>320382.86</v>
      </c>
      <c r="E148" s="12"/>
      <c r="F148" s="24">
        <v>320382.86</v>
      </c>
      <c r="G148" s="12"/>
      <c r="H148" s="21"/>
    </row>
    <row r="149" spans="1:8" x14ac:dyDescent="0.3">
      <c r="A149" s="1" t="s">
        <v>8</v>
      </c>
      <c r="B149" s="1"/>
      <c r="C149" s="21"/>
      <c r="D149" s="24">
        <f>SUM(D142:D148)</f>
        <v>2869444.77</v>
      </c>
      <c r="E149" s="12"/>
      <c r="F149" s="24">
        <f>SUM(F142:F148)</f>
        <v>2869444.77</v>
      </c>
      <c r="G149" s="12"/>
      <c r="H149" s="21"/>
    </row>
    <row r="150" spans="1:8" x14ac:dyDescent="0.3">
      <c r="A150" s="106" t="s">
        <v>18</v>
      </c>
      <c r="B150" s="106" t="s">
        <v>66</v>
      </c>
      <c r="C150" s="88">
        <v>2018</v>
      </c>
      <c r="D150" s="24">
        <v>8064.75</v>
      </c>
      <c r="E150" s="24"/>
      <c r="F150" s="24">
        <v>8064.75</v>
      </c>
      <c r="G150" s="65"/>
      <c r="H150" s="69"/>
    </row>
    <row r="151" spans="1:8" ht="14.4" customHeight="1" x14ac:dyDescent="0.3">
      <c r="A151" s="107"/>
      <c r="B151" s="107"/>
      <c r="C151" s="88">
        <v>2019</v>
      </c>
      <c r="D151" s="24">
        <v>6700</v>
      </c>
      <c r="E151" s="24"/>
      <c r="F151" s="24">
        <v>6700</v>
      </c>
      <c r="G151" s="64"/>
      <c r="H151" s="21"/>
    </row>
    <row r="152" spans="1:8" x14ac:dyDescent="0.3">
      <c r="A152" s="107"/>
      <c r="B152" s="107"/>
      <c r="C152" s="88">
        <v>2020</v>
      </c>
      <c r="D152" s="24">
        <v>7000</v>
      </c>
      <c r="E152" s="24"/>
      <c r="F152" s="24">
        <v>7000</v>
      </c>
      <c r="G152" s="64"/>
      <c r="H152" s="21"/>
    </row>
    <row r="153" spans="1:8" x14ac:dyDescent="0.3">
      <c r="A153" s="107"/>
      <c r="B153" s="107"/>
      <c r="C153" s="88">
        <v>2021</v>
      </c>
      <c r="D153" s="24">
        <v>6968</v>
      </c>
      <c r="E153" s="24"/>
      <c r="F153" s="24">
        <v>6968</v>
      </c>
      <c r="G153" s="64"/>
      <c r="H153" s="21"/>
    </row>
    <row r="154" spans="1:8" x14ac:dyDescent="0.3">
      <c r="A154" s="107"/>
      <c r="B154" s="107"/>
      <c r="C154" s="88">
        <v>2022</v>
      </c>
      <c r="D154" s="24">
        <v>7246.72</v>
      </c>
      <c r="E154" s="24"/>
      <c r="F154" s="24">
        <v>7246.72</v>
      </c>
      <c r="G154" s="64"/>
      <c r="H154" s="21"/>
    </row>
    <row r="155" spans="1:8" x14ac:dyDescent="0.3">
      <c r="A155" s="107"/>
      <c r="B155" s="107"/>
      <c r="C155" s="88">
        <v>2023</v>
      </c>
      <c r="D155" s="24">
        <v>7246.72</v>
      </c>
      <c r="E155" s="24"/>
      <c r="F155" s="24">
        <v>7246.72</v>
      </c>
      <c r="G155" s="64"/>
      <c r="H155" s="21"/>
    </row>
    <row r="156" spans="1:8" x14ac:dyDescent="0.3">
      <c r="A156" s="108"/>
      <c r="B156" s="108"/>
      <c r="C156" s="88">
        <v>2024</v>
      </c>
      <c r="D156" s="24">
        <v>7536.59</v>
      </c>
      <c r="E156" s="24"/>
      <c r="F156" s="24">
        <v>7536.59</v>
      </c>
      <c r="G156" s="64"/>
      <c r="H156" s="21"/>
    </row>
    <row r="157" spans="1:8" x14ac:dyDescent="0.3">
      <c r="A157" s="82" t="s">
        <v>8</v>
      </c>
      <c r="B157" s="82"/>
      <c r="C157" s="24"/>
      <c r="D157" s="24">
        <f>SUM(D150:D156)</f>
        <v>50762.78</v>
      </c>
      <c r="E157" s="24"/>
      <c r="F157" s="24">
        <f>SUM(F150:F156)</f>
        <v>50762.78</v>
      </c>
      <c r="G157" s="65"/>
      <c r="H157" s="21"/>
    </row>
    <row r="158" spans="1:8" x14ac:dyDescent="0.3">
      <c r="A158" s="106" t="s">
        <v>19</v>
      </c>
      <c r="B158" s="106" t="s">
        <v>66</v>
      </c>
      <c r="C158" s="88">
        <v>2018</v>
      </c>
      <c r="D158" s="24">
        <v>47244</v>
      </c>
      <c r="E158" s="24"/>
      <c r="F158" s="24">
        <v>47244</v>
      </c>
      <c r="G158" s="65"/>
      <c r="H158" s="69"/>
    </row>
    <row r="159" spans="1:8" ht="14.4" customHeight="1" x14ac:dyDescent="0.3">
      <c r="A159" s="107"/>
      <c r="B159" s="107"/>
      <c r="C159" s="88">
        <v>2019</v>
      </c>
      <c r="D159" s="24">
        <v>46744</v>
      </c>
      <c r="E159" s="24"/>
      <c r="F159" s="24">
        <v>46744</v>
      </c>
      <c r="G159" s="64"/>
      <c r="H159" s="21"/>
    </row>
    <row r="160" spans="1:8" x14ac:dyDescent="0.3">
      <c r="A160" s="107"/>
      <c r="B160" s="107"/>
      <c r="C160" s="88">
        <v>2020</v>
      </c>
      <c r="D160" s="24">
        <v>48244</v>
      </c>
      <c r="E160" s="24"/>
      <c r="F160" s="24">
        <v>48244</v>
      </c>
      <c r="G160" s="64"/>
      <c r="H160" s="21"/>
    </row>
    <row r="161" spans="1:8" x14ac:dyDescent="0.3">
      <c r="A161" s="107"/>
      <c r="B161" s="107"/>
      <c r="C161" s="88">
        <v>2021</v>
      </c>
      <c r="D161" s="24">
        <v>50092</v>
      </c>
      <c r="E161" s="24"/>
      <c r="F161" s="24">
        <v>50092</v>
      </c>
      <c r="G161" s="64"/>
      <c r="H161" s="21"/>
    </row>
    <row r="162" spans="1:8" x14ac:dyDescent="0.3">
      <c r="A162" s="107"/>
      <c r="B162" s="107"/>
      <c r="C162" s="88">
        <v>2022</v>
      </c>
      <c r="D162" s="24">
        <v>52013.919999999998</v>
      </c>
      <c r="E162" s="24"/>
      <c r="F162" s="24">
        <v>52013.919999999998</v>
      </c>
      <c r="G162" s="64"/>
      <c r="H162" s="21"/>
    </row>
    <row r="163" spans="1:8" x14ac:dyDescent="0.3">
      <c r="A163" s="107"/>
      <c r="B163" s="107"/>
      <c r="C163" s="88">
        <v>2023</v>
      </c>
      <c r="D163" s="24">
        <v>48935.91</v>
      </c>
      <c r="E163" s="24"/>
      <c r="F163" s="24">
        <v>48935.91</v>
      </c>
      <c r="G163" s="64"/>
      <c r="H163" s="21"/>
    </row>
    <row r="164" spans="1:8" x14ac:dyDescent="0.3">
      <c r="A164" s="108"/>
      <c r="B164" s="108"/>
      <c r="C164" s="88">
        <v>2024</v>
      </c>
      <c r="D164" s="24">
        <v>50893.35</v>
      </c>
      <c r="E164" s="24"/>
      <c r="F164" s="24">
        <v>50893.35</v>
      </c>
      <c r="G164" s="64"/>
      <c r="H164" s="21"/>
    </row>
    <row r="165" spans="1:8" x14ac:dyDescent="0.3">
      <c r="A165" s="82" t="s">
        <v>8</v>
      </c>
      <c r="B165" s="82"/>
      <c r="C165" s="24"/>
      <c r="D165" s="24">
        <f>SUM(D158:D164)</f>
        <v>344167.17999999993</v>
      </c>
      <c r="E165" s="24"/>
      <c r="F165" s="24">
        <f>SUM(F158:F164)</f>
        <v>344167.17999999993</v>
      </c>
      <c r="G165" s="65"/>
      <c r="H165" s="21"/>
    </row>
    <row r="166" spans="1:8" ht="14.4" customHeight="1" x14ac:dyDescent="0.3">
      <c r="A166" s="106" t="s">
        <v>74</v>
      </c>
      <c r="B166" s="106" t="s">
        <v>66</v>
      </c>
      <c r="C166" s="88">
        <v>2018</v>
      </c>
      <c r="D166" s="24">
        <v>207911.1</v>
      </c>
      <c r="E166" s="24"/>
      <c r="F166" s="24">
        <v>207911.1</v>
      </c>
      <c r="G166" s="65"/>
      <c r="H166" s="69"/>
    </row>
    <row r="167" spans="1:8" ht="14.4" customHeight="1" x14ac:dyDescent="0.3">
      <c r="A167" s="107"/>
      <c r="B167" s="107"/>
      <c r="C167" s="88">
        <v>2019</v>
      </c>
      <c r="D167" s="24">
        <v>391699.82</v>
      </c>
      <c r="E167" s="24"/>
      <c r="F167" s="24">
        <v>391699.82</v>
      </c>
      <c r="G167" s="64"/>
      <c r="H167" s="21"/>
    </row>
    <row r="168" spans="1:8" x14ac:dyDescent="0.3">
      <c r="A168" s="107"/>
      <c r="B168" s="107"/>
      <c r="C168" s="88">
        <v>2020</v>
      </c>
      <c r="D168" s="24">
        <v>452208.13</v>
      </c>
      <c r="E168" s="24"/>
      <c r="F168" s="24">
        <v>452208.13</v>
      </c>
      <c r="G168" s="70"/>
      <c r="H168" s="21"/>
    </row>
    <row r="169" spans="1:8" x14ac:dyDescent="0.3">
      <c r="A169" s="107"/>
      <c r="B169" s="107"/>
      <c r="C169" s="88">
        <v>2021</v>
      </c>
      <c r="D169" s="24">
        <v>402275.35</v>
      </c>
      <c r="E169" s="24"/>
      <c r="F169" s="24">
        <v>402275.35</v>
      </c>
      <c r="G169" s="70"/>
      <c r="H169" s="21"/>
    </row>
    <row r="170" spans="1:8" x14ac:dyDescent="0.3">
      <c r="A170" s="107"/>
      <c r="B170" s="107"/>
      <c r="C170" s="88">
        <v>2022</v>
      </c>
      <c r="D170" s="24">
        <v>402588.7</v>
      </c>
      <c r="E170" s="24"/>
      <c r="F170" s="24">
        <v>402588.7</v>
      </c>
      <c r="G170" s="70"/>
      <c r="H170" s="21"/>
    </row>
    <row r="171" spans="1:8" x14ac:dyDescent="0.3">
      <c r="A171" s="107"/>
      <c r="B171" s="107"/>
      <c r="C171" s="88">
        <v>2023</v>
      </c>
      <c r="D171" s="24">
        <v>238096.93</v>
      </c>
      <c r="E171" s="24"/>
      <c r="F171" s="24">
        <v>238096.93</v>
      </c>
      <c r="G171" s="70"/>
      <c r="H171" s="21"/>
    </row>
    <row r="172" spans="1:8" x14ac:dyDescent="0.3">
      <c r="A172" s="108"/>
      <c r="B172" s="108"/>
      <c r="C172" s="88">
        <v>2024</v>
      </c>
      <c r="D172" s="24">
        <v>247620.81</v>
      </c>
      <c r="E172" s="24"/>
      <c r="F172" s="24">
        <v>247620.81</v>
      </c>
      <c r="G172" s="70"/>
      <c r="H172" s="21"/>
    </row>
    <row r="173" spans="1:8" x14ac:dyDescent="0.3">
      <c r="A173" s="1" t="s">
        <v>8</v>
      </c>
      <c r="B173" s="1"/>
      <c r="C173" s="24"/>
      <c r="D173" s="24">
        <f>SUM(D166:D172)</f>
        <v>2342400.84</v>
      </c>
      <c r="E173" s="24"/>
      <c r="F173" s="24">
        <f>SUM(F166:F172)</f>
        <v>2342400.84</v>
      </c>
      <c r="G173" s="65"/>
      <c r="H173" s="21"/>
    </row>
    <row r="174" spans="1:8" x14ac:dyDescent="0.3">
      <c r="A174" s="106" t="s">
        <v>20</v>
      </c>
      <c r="B174" s="106" t="s">
        <v>66</v>
      </c>
      <c r="C174" s="88">
        <v>2018</v>
      </c>
      <c r="D174" s="24">
        <v>213.2</v>
      </c>
      <c r="E174" s="24"/>
      <c r="F174" s="24">
        <v>213.2</v>
      </c>
      <c r="G174" s="65"/>
      <c r="H174" s="69"/>
    </row>
    <row r="175" spans="1:8" ht="14.4" customHeight="1" x14ac:dyDescent="0.3">
      <c r="A175" s="107"/>
      <c r="B175" s="107"/>
      <c r="C175" s="88">
        <v>2019</v>
      </c>
      <c r="D175" s="24">
        <v>213.2</v>
      </c>
      <c r="E175" s="24"/>
      <c r="F175" s="24">
        <v>213.2</v>
      </c>
      <c r="G175" s="21"/>
      <c r="H175" s="21"/>
    </row>
    <row r="176" spans="1:8" x14ac:dyDescent="0.3">
      <c r="A176" s="107"/>
      <c r="B176" s="107"/>
      <c r="C176" s="88">
        <v>2020</v>
      </c>
      <c r="D176" s="24">
        <v>291.2</v>
      </c>
      <c r="E176" s="24"/>
      <c r="F176" s="24">
        <v>291.2</v>
      </c>
      <c r="G176" s="21"/>
      <c r="H176" s="21"/>
    </row>
    <row r="177" spans="1:8" x14ac:dyDescent="0.3">
      <c r="A177" s="107"/>
      <c r="B177" s="107"/>
      <c r="C177" s="88">
        <v>2021</v>
      </c>
      <c r="D177" s="24">
        <v>302.85000000000002</v>
      </c>
      <c r="E177" s="24"/>
      <c r="F177" s="24">
        <v>302.85000000000002</v>
      </c>
      <c r="G177" s="21"/>
      <c r="H177" s="21"/>
    </row>
    <row r="178" spans="1:8" x14ac:dyDescent="0.3">
      <c r="A178" s="107"/>
      <c r="B178" s="107"/>
      <c r="C178" s="88">
        <v>2022</v>
      </c>
      <c r="D178" s="12">
        <v>314.95999999999998</v>
      </c>
      <c r="E178" s="12"/>
      <c r="F178" s="12">
        <v>314.95999999999998</v>
      </c>
      <c r="G178" s="21"/>
      <c r="H178" s="21"/>
    </row>
    <row r="179" spans="1:8" x14ac:dyDescent="0.3">
      <c r="A179" s="107"/>
      <c r="B179" s="107"/>
      <c r="C179" s="88">
        <v>2023</v>
      </c>
      <c r="D179" s="12">
        <v>230.6</v>
      </c>
      <c r="E179" s="12"/>
      <c r="F179" s="12">
        <v>230.6</v>
      </c>
      <c r="G179" s="21"/>
      <c r="H179" s="21"/>
    </row>
    <row r="180" spans="1:8" x14ac:dyDescent="0.3">
      <c r="A180" s="108"/>
      <c r="B180" s="108"/>
      <c r="C180" s="88">
        <v>2024</v>
      </c>
      <c r="D180" s="12">
        <v>239.82</v>
      </c>
      <c r="E180" s="12"/>
      <c r="F180" s="12">
        <v>239.82</v>
      </c>
      <c r="G180" s="21"/>
      <c r="H180" s="21"/>
    </row>
    <row r="181" spans="1:8" x14ac:dyDescent="0.3">
      <c r="A181" s="1" t="s">
        <v>8</v>
      </c>
      <c r="B181" s="1"/>
      <c r="C181" s="21"/>
      <c r="D181" s="13">
        <f>SUM(D174:D180)</f>
        <v>1805.8299999999997</v>
      </c>
      <c r="E181" s="13"/>
      <c r="F181" s="13">
        <f>SUM(F174:F180)</f>
        <v>1805.8299999999997</v>
      </c>
      <c r="G181" s="14"/>
      <c r="H181" s="21"/>
    </row>
    <row r="182" spans="1:8" x14ac:dyDescent="0.3">
      <c r="A182" s="106" t="s">
        <v>21</v>
      </c>
      <c r="B182" s="106" t="s">
        <v>66</v>
      </c>
      <c r="C182" s="69">
        <v>2018</v>
      </c>
      <c r="D182" s="13">
        <v>12528</v>
      </c>
      <c r="E182" s="13"/>
      <c r="F182" s="13">
        <v>12528</v>
      </c>
      <c r="G182" s="14"/>
      <c r="H182" s="69"/>
    </row>
    <row r="183" spans="1:8" ht="14.4" customHeight="1" x14ac:dyDescent="0.3">
      <c r="A183" s="107"/>
      <c r="B183" s="107"/>
      <c r="C183" s="21">
        <v>2019</v>
      </c>
      <c r="D183" s="12">
        <v>23028</v>
      </c>
      <c r="E183" s="12"/>
      <c r="F183" s="12">
        <v>23028</v>
      </c>
      <c r="G183" s="21"/>
      <c r="H183" s="21"/>
    </row>
    <row r="184" spans="1:8" x14ac:dyDescent="0.3">
      <c r="A184" s="107"/>
      <c r="B184" s="107"/>
      <c r="C184" s="21">
        <v>2020</v>
      </c>
      <c r="D184" s="12">
        <v>17935</v>
      </c>
      <c r="E184" s="12"/>
      <c r="F184" s="12">
        <v>17935</v>
      </c>
      <c r="G184" s="21"/>
      <c r="H184" s="21"/>
    </row>
    <row r="185" spans="1:8" x14ac:dyDescent="0.3">
      <c r="A185" s="107"/>
      <c r="B185" s="107"/>
      <c r="C185" s="21">
        <v>2021</v>
      </c>
      <c r="D185" s="12">
        <v>21164</v>
      </c>
      <c r="E185" s="12"/>
      <c r="F185" s="12">
        <v>21164</v>
      </c>
      <c r="G185" s="21"/>
      <c r="H185" s="21"/>
    </row>
    <row r="186" spans="1:8" x14ac:dyDescent="0.3">
      <c r="A186" s="107"/>
      <c r="B186" s="107"/>
      <c r="C186" s="21">
        <v>2022</v>
      </c>
      <c r="D186" s="12">
        <v>22010.560000000001</v>
      </c>
      <c r="E186" s="12"/>
      <c r="F186" s="12">
        <v>22010.560000000001</v>
      </c>
      <c r="G186" s="21"/>
      <c r="H186" s="21"/>
    </row>
    <row r="187" spans="1:8" x14ac:dyDescent="0.3">
      <c r="A187" s="107"/>
      <c r="B187" s="107"/>
      <c r="C187" s="21">
        <v>2023</v>
      </c>
      <c r="D187" s="12">
        <v>13550.28</v>
      </c>
      <c r="E187" s="12"/>
      <c r="F187" s="12">
        <v>13550.28</v>
      </c>
      <c r="G187" s="21"/>
      <c r="H187" s="21"/>
    </row>
    <row r="188" spans="1:8" x14ac:dyDescent="0.3">
      <c r="A188" s="108"/>
      <c r="B188" s="108"/>
      <c r="C188" s="21">
        <v>2024</v>
      </c>
      <c r="D188" s="12">
        <v>14092.3</v>
      </c>
      <c r="E188" s="12"/>
      <c r="F188" s="12">
        <v>14092.3</v>
      </c>
      <c r="G188" s="21"/>
      <c r="H188" s="21"/>
    </row>
    <row r="189" spans="1:8" x14ac:dyDescent="0.3">
      <c r="A189" s="1" t="s">
        <v>8</v>
      </c>
      <c r="B189" s="1"/>
      <c r="C189" s="21"/>
      <c r="D189" s="12">
        <f>SUM(D182:D188)</f>
        <v>124308.14</v>
      </c>
      <c r="E189" s="12"/>
      <c r="F189" s="12">
        <f>SUM(F182:F188)</f>
        <v>124308.14</v>
      </c>
      <c r="G189" s="21"/>
      <c r="H189" s="21"/>
    </row>
    <row r="190" spans="1:8" ht="66" customHeight="1" x14ac:dyDescent="0.3">
      <c r="A190" s="95" t="s">
        <v>60</v>
      </c>
      <c r="B190" s="95" t="s">
        <v>66</v>
      </c>
      <c r="C190" s="29">
        <v>2018</v>
      </c>
      <c r="D190" s="12">
        <v>6000</v>
      </c>
      <c r="E190" s="12"/>
      <c r="F190" s="12">
        <v>6000</v>
      </c>
      <c r="G190" s="29"/>
      <c r="H190" s="29"/>
    </row>
    <row r="191" spans="1:8" x14ac:dyDescent="0.3">
      <c r="A191" s="22" t="s">
        <v>8</v>
      </c>
      <c r="B191" s="20"/>
      <c r="C191" s="21"/>
      <c r="D191" s="12">
        <v>6000</v>
      </c>
      <c r="E191" s="12"/>
      <c r="F191" s="12">
        <v>6000</v>
      </c>
      <c r="G191" s="21"/>
      <c r="H191" s="21"/>
    </row>
    <row r="192" spans="1:8" ht="14.55" customHeight="1" x14ac:dyDescent="0.3">
      <c r="A192" s="117" t="s">
        <v>22</v>
      </c>
      <c r="B192" s="106" t="s">
        <v>23</v>
      </c>
      <c r="C192" s="60">
        <v>2018</v>
      </c>
      <c r="D192" s="24">
        <f t="shared" ref="D192:D198" si="18">SUM(F192:G192)</f>
        <v>55249.9</v>
      </c>
      <c r="E192" s="24"/>
      <c r="F192" s="24">
        <f>SUM(F200,F208,F223,F238,F246,F254)</f>
        <v>54769.9</v>
      </c>
      <c r="G192" s="24">
        <v>480</v>
      </c>
      <c r="H192" s="60"/>
    </row>
    <row r="193" spans="1:9" ht="14.55" customHeight="1" x14ac:dyDescent="0.3">
      <c r="A193" s="118"/>
      <c r="B193" s="107"/>
      <c r="C193" s="17">
        <v>2019</v>
      </c>
      <c r="D193" s="24">
        <f t="shared" si="18"/>
        <v>153572.76</v>
      </c>
      <c r="E193" s="24"/>
      <c r="F193" s="24">
        <f>SUM(F201,F209,F224,F239,F247,F255,F262)</f>
        <v>152092.76</v>
      </c>
      <c r="G193" s="24">
        <v>1480</v>
      </c>
      <c r="H193" s="12"/>
    </row>
    <row r="194" spans="1:9" x14ac:dyDescent="0.3">
      <c r="A194" s="118"/>
      <c r="B194" s="107"/>
      <c r="C194" s="21">
        <v>2020</v>
      </c>
      <c r="D194" s="24">
        <f t="shared" si="18"/>
        <v>252146.72999999998</v>
      </c>
      <c r="E194" s="24"/>
      <c r="F194" s="24">
        <f>SUM(F202,F210,F225,F240,F248,F256,F263)</f>
        <v>251103.72999999998</v>
      </c>
      <c r="G194" s="24">
        <f>SUM(G210,G225)</f>
        <v>1043</v>
      </c>
      <c r="H194" s="21"/>
      <c r="I194" s="10"/>
    </row>
    <row r="195" spans="1:9" x14ac:dyDescent="0.3">
      <c r="A195" s="118"/>
      <c r="B195" s="107"/>
      <c r="C195" s="21">
        <v>2021</v>
      </c>
      <c r="D195" s="24">
        <f t="shared" si="18"/>
        <v>156453.66999999998</v>
      </c>
      <c r="E195" s="24"/>
      <c r="F195" s="24">
        <f>SUM(F203,F211,F226,F241,F249,F257,F264)</f>
        <v>155410.66999999998</v>
      </c>
      <c r="G195" s="24">
        <f>SUM(G211,G226)</f>
        <v>1043</v>
      </c>
      <c r="H195" s="12"/>
      <c r="I195" s="10"/>
    </row>
    <row r="196" spans="1:9" x14ac:dyDescent="0.3">
      <c r="A196" s="118"/>
      <c r="B196" s="107"/>
      <c r="C196" s="21">
        <v>2022</v>
      </c>
      <c r="D196" s="24">
        <f t="shared" si="18"/>
        <v>110916.5</v>
      </c>
      <c r="E196" s="24"/>
      <c r="F196" s="24">
        <f>SUM(F204,F212,F227,F242,F250,F258)</f>
        <v>109873.5</v>
      </c>
      <c r="G196" s="24">
        <f>SUM(G212,G227)</f>
        <v>1043</v>
      </c>
      <c r="H196" s="21"/>
      <c r="I196" s="10"/>
    </row>
    <row r="197" spans="1:9" x14ac:dyDescent="0.3">
      <c r="A197" s="118"/>
      <c r="B197" s="107"/>
      <c r="C197" s="21">
        <v>2023</v>
      </c>
      <c r="D197" s="24">
        <f t="shared" si="18"/>
        <v>62950</v>
      </c>
      <c r="E197" s="24"/>
      <c r="F197" s="24">
        <f>SUM(F205,F213,F228,F243,F251,F259)</f>
        <v>62470</v>
      </c>
      <c r="G197" s="24">
        <v>480</v>
      </c>
      <c r="H197" s="21"/>
      <c r="I197" s="10"/>
    </row>
    <row r="198" spans="1:9" x14ac:dyDescent="0.3">
      <c r="A198" s="119"/>
      <c r="B198" s="108"/>
      <c r="C198" s="21">
        <v>2024</v>
      </c>
      <c r="D198" s="24">
        <f t="shared" si="18"/>
        <v>65440</v>
      </c>
      <c r="E198" s="24"/>
      <c r="F198" s="24">
        <f>SUM(F206,F214,F229,F244,F252,F260)</f>
        <v>64960</v>
      </c>
      <c r="G198" s="24">
        <v>480</v>
      </c>
      <c r="H198" s="12"/>
      <c r="I198" s="10"/>
    </row>
    <row r="199" spans="1:9" x14ac:dyDescent="0.3">
      <c r="A199" s="1" t="s">
        <v>8</v>
      </c>
      <c r="B199" s="1"/>
      <c r="C199" s="21"/>
      <c r="D199" s="24">
        <f>SUM(D192:D198)</f>
        <v>856729.56</v>
      </c>
      <c r="E199" s="24"/>
      <c r="F199" s="24">
        <f>SUM(F192:F198)</f>
        <v>850680.56</v>
      </c>
      <c r="G199" s="24">
        <f>SUM(G192:G198)</f>
        <v>6049</v>
      </c>
      <c r="H199" s="12"/>
      <c r="I199" s="72"/>
    </row>
    <row r="200" spans="1:9" ht="14.4" customHeight="1" x14ac:dyDescent="0.3">
      <c r="A200" s="106" t="s">
        <v>24</v>
      </c>
      <c r="B200" s="106" t="s">
        <v>23</v>
      </c>
      <c r="C200" s="69">
        <v>2018</v>
      </c>
      <c r="D200" s="12">
        <v>31286.9</v>
      </c>
      <c r="E200" s="12"/>
      <c r="F200" s="12">
        <v>31286.9</v>
      </c>
      <c r="G200" s="12"/>
      <c r="H200" s="12"/>
      <c r="I200" s="7"/>
    </row>
    <row r="201" spans="1:9" ht="14.4" customHeight="1" x14ac:dyDescent="0.3">
      <c r="A201" s="107"/>
      <c r="B201" s="107"/>
      <c r="C201" s="21">
        <v>2019</v>
      </c>
      <c r="D201" s="12">
        <v>38808.629999999997</v>
      </c>
      <c r="E201" s="12"/>
      <c r="F201" s="12">
        <v>38808.629999999997</v>
      </c>
      <c r="G201" s="21"/>
      <c r="H201" s="21"/>
    </row>
    <row r="202" spans="1:9" x14ac:dyDescent="0.3">
      <c r="A202" s="107"/>
      <c r="B202" s="107"/>
      <c r="C202" s="21">
        <v>2020</v>
      </c>
      <c r="D202" s="12">
        <v>54234.63</v>
      </c>
      <c r="E202" s="12"/>
      <c r="F202" s="12">
        <v>54234.63</v>
      </c>
      <c r="G202" s="21"/>
      <c r="H202" s="21"/>
    </row>
    <row r="203" spans="1:9" x14ac:dyDescent="0.3">
      <c r="A203" s="107"/>
      <c r="B203" s="107"/>
      <c r="C203" s="21">
        <v>2021</v>
      </c>
      <c r="D203" s="12">
        <v>57408.77</v>
      </c>
      <c r="E203" s="12"/>
      <c r="F203" s="12">
        <v>57408.77</v>
      </c>
      <c r="G203" s="21"/>
      <c r="H203" s="21"/>
    </row>
    <row r="204" spans="1:9" x14ac:dyDescent="0.3">
      <c r="A204" s="107"/>
      <c r="B204" s="107"/>
      <c r="C204" s="21">
        <v>2022</v>
      </c>
      <c r="D204" s="12">
        <v>58834.6</v>
      </c>
      <c r="E204" s="12"/>
      <c r="F204" s="12">
        <v>58834.6</v>
      </c>
      <c r="G204" s="21"/>
      <c r="H204" s="21"/>
    </row>
    <row r="205" spans="1:9" ht="15.45" customHeight="1" x14ac:dyDescent="0.3">
      <c r="A205" s="107"/>
      <c r="B205" s="107"/>
      <c r="C205" s="21">
        <v>2023</v>
      </c>
      <c r="D205" s="12">
        <v>34985</v>
      </c>
      <c r="E205" s="12"/>
      <c r="F205" s="12">
        <v>34985</v>
      </c>
      <c r="G205" s="21"/>
      <c r="H205" s="21"/>
    </row>
    <row r="206" spans="1:9" x14ac:dyDescent="0.3">
      <c r="A206" s="108"/>
      <c r="B206" s="108"/>
      <c r="C206" s="21">
        <v>2024</v>
      </c>
      <c r="D206" s="12">
        <v>36385</v>
      </c>
      <c r="E206" s="12"/>
      <c r="F206" s="12">
        <v>36385</v>
      </c>
      <c r="G206" s="21"/>
      <c r="H206" s="21"/>
    </row>
    <row r="207" spans="1:9" x14ac:dyDescent="0.3">
      <c r="A207" s="1" t="s">
        <v>8</v>
      </c>
      <c r="B207" s="1"/>
      <c r="C207" s="21"/>
      <c r="D207" s="12">
        <f>SUM(D200:D206)</f>
        <v>311943.53000000003</v>
      </c>
      <c r="E207" s="12"/>
      <c r="F207" s="12">
        <f>SUM(F200:F206)</f>
        <v>311943.53000000003</v>
      </c>
      <c r="G207" s="12"/>
      <c r="H207" s="21"/>
      <c r="I207" s="24"/>
    </row>
    <row r="208" spans="1:9" x14ac:dyDescent="0.3">
      <c r="A208" s="106" t="s">
        <v>70</v>
      </c>
      <c r="B208" s="106" t="s">
        <v>23</v>
      </c>
      <c r="C208" s="69">
        <v>2018</v>
      </c>
      <c r="D208" s="12">
        <v>4938</v>
      </c>
      <c r="E208" s="12"/>
      <c r="F208" s="12">
        <v>4938</v>
      </c>
      <c r="G208" s="12"/>
      <c r="H208" s="69"/>
      <c r="I208" s="72"/>
    </row>
    <row r="209" spans="1:10" ht="14.55" customHeight="1" x14ac:dyDescent="0.3">
      <c r="A209" s="107"/>
      <c r="B209" s="107"/>
      <c r="C209" s="21">
        <v>2019</v>
      </c>
      <c r="D209" s="12">
        <v>30583.439999999999</v>
      </c>
      <c r="E209" s="12"/>
      <c r="F209" s="12">
        <v>29583.439999999999</v>
      </c>
      <c r="G209" s="12">
        <v>1000</v>
      </c>
      <c r="H209" s="21"/>
    </row>
    <row r="210" spans="1:10" x14ac:dyDescent="0.3">
      <c r="A210" s="107"/>
      <c r="B210" s="107"/>
      <c r="C210" s="21">
        <v>2020</v>
      </c>
      <c r="D210" s="12">
        <f>SUM(F210)</f>
        <v>64780.2</v>
      </c>
      <c r="E210" s="12"/>
      <c r="F210" s="12">
        <v>64780.2</v>
      </c>
      <c r="G210" s="12"/>
      <c r="H210" s="21"/>
    </row>
    <row r="211" spans="1:10" x14ac:dyDescent="0.3">
      <c r="A211" s="107"/>
      <c r="B211" s="107"/>
      <c r="C211" s="21">
        <v>2021</v>
      </c>
      <c r="D211" s="12">
        <v>15500</v>
      </c>
      <c r="E211" s="12"/>
      <c r="F211" s="12">
        <v>15500</v>
      </c>
      <c r="G211" s="12"/>
      <c r="H211" s="21"/>
    </row>
    <row r="212" spans="1:10" x14ac:dyDescent="0.3">
      <c r="A212" s="107"/>
      <c r="B212" s="107"/>
      <c r="C212" s="21">
        <v>2022</v>
      </c>
      <c r="D212" s="12">
        <v>16000</v>
      </c>
      <c r="E212" s="12"/>
      <c r="F212" s="12">
        <v>16000</v>
      </c>
      <c r="G212" s="12"/>
      <c r="H212" s="21"/>
    </row>
    <row r="213" spans="1:10" x14ac:dyDescent="0.3">
      <c r="A213" s="107"/>
      <c r="B213" s="107"/>
      <c r="C213" s="21">
        <v>2023</v>
      </c>
      <c r="D213" s="12">
        <v>6240</v>
      </c>
      <c r="E213" s="12"/>
      <c r="F213" s="12">
        <v>6240</v>
      </c>
      <c r="G213" s="39"/>
      <c r="H213" s="21"/>
    </row>
    <row r="214" spans="1:10" ht="33" customHeight="1" x14ac:dyDescent="0.3">
      <c r="A214" s="108"/>
      <c r="B214" s="108"/>
      <c r="C214" s="21">
        <v>2024</v>
      </c>
      <c r="D214" s="12">
        <v>6490</v>
      </c>
      <c r="E214" s="12"/>
      <c r="F214" s="12">
        <v>6490</v>
      </c>
      <c r="G214" s="39"/>
      <c r="H214" s="21"/>
    </row>
    <row r="215" spans="1:10" ht="33" customHeight="1" x14ac:dyDescent="0.3">
      <c r="A215" s="112"/>
      <c r="B215" s="141"/>
      <c r="C215" s="73" t="s">
        <v>25</v>
      </c>
      <c r="D215" s="12"/>
      <c r="E215" s="12"/>
      <c r="F215" s="63"/>
      <c r="G215" s="73"/>
      <c r="H215" s="73"/>
    </row>
    <row r="216" spans="1:10" ht="17.55" customHeight="1" x14ac:dyDescent="0.3">
      <c r="A216" s="113"/>
      <c r="B216" s="142"/>
      <c r="C216" s="73">
        <v>2019</v>
      </c>
      <c r="D216" s="12"/>
      <c r="E216" s="75"/>
      <c r="F216" s="12">
        <v>10000</v>
      </c>
      <c r="G216" s="74"/>
      <c r="H216" s="73"/>
    </row>
    <row r="217" spans="1:10" ht="13.5" customHeight="1" x14ac:dyDescent="0.3">
      <c r="A217" s="113"/>
      <c r="B217" s="142"/>
      <c r="C217" s="73">
        <v>2020</v>
      </c>
      <c r="D217" s="12"/>
      <c r="E217" s="75"/>
      <c r="F217" s="12">
        <v>49980.2</v>
      </c>
      <c r="G217" s="74"/>
      <c r="H217" s="73"/>
    </row>
    <row r="218" spans="1:10" ht="13.95" customHeight="1" x14ac:dyDescent="0.3">
      <c r="A218" s="113"/>
      <c r="B218" s="142"/>
      <c r="C218" s="73">
        <v>2021</v>
      </c>
      <c r="D218" s="12"/>
      <c r="E218" s="75"/>
      <c r="F218" s="24">
        <v>0</v>
      </c>
      <c r="G218" s="74"/>
      <c r="H218" s="73"/>
    </row>
    <row r="219" spans="1:10" ht="13.05" customHeight="1" x14ac:dyDescent="0.3">
      <c r="A219" s="113"/>
      <c r="B219" s="142"/>
      <c r="C219" s="73">
        <v>2022</v>
      </c>
      <c r="D219" s="12"/>
      <c r="E219" s="75"/>
      <c r="F219" s="24">
        <v>0</v>
      </c>
      <c r="G219" s="74"/>
      <c r="H219" s="73"/>
    </row>
    <row r="220" spans="1:10" ht="10.5" customHeight="1" x14ac:dyDescent="0.3">
      <c r="A220" s="113"/>
      <c r="B220" s="142"/>
      <c r="C220" s="73">
        <v>2023</v>
      </c>
      <c r="D220" s="12"/>
      <c r="E220" s="75"/>
      <c r="F220" s="12">
        <v>0</v>
      </c>
      <c r="G220" s="74"/>
      <c r="H220" s="73"/>
    </row>
    <row r="221" spans="1:10" ht="13.5" customHeight="1" x14ac:dyDescent="0.3">
      <c r="A221" s="114"/>
      <c r="B221" s="143"/>
      <c r="C221" s="73">
        <v>2024</v>
      </c>
      <c r="D221" s="12"/>
      <c r="E221" s="75"/>
      <c r="F221" s="12">
        <v>0</v>
      </c>
      <c r="G221" s="74"/>
      <c r="H221" s="73"/>
    </row>
    <row r="222" spans="1:10" x14ac:dyDescent="0.3">
      <c r="A222" s="1" t="s">
        <v>8</v>
      </c>
      <c r="B222" s="1"/>
      <c r="D222" s="12">
        <f>SUM(D208:D214)</f>
        <v>144531.64000000001</v>
      </c>
      <c r="E222" s="12"/>
      <c r="F222" s="71">
        <f>SUM(F208:F214)</f>
        <v>143531.64000000001</v>
      </c>
      <c r="G222" s="12">
        <f>SUM(G209:G212)</f>
        <v>1000</v>
      </c>
      <c r="H222" s="12"/>
      <c r="I222" s="10"/>
    </row>
    <row r="223" spans="1:10" x14ac:dyDescent="0.3">
      <c r="A223" s="106" t="s">
        <v>26</v>
      </c>
      <c r="B223" s="106" t="s">
        <v>23</v>
      </c>
      <c r="C223" s="69">
        <v>2018</v>
      </c>
      <c r="D223" s="12">
        <f t="shared" ref="D223:D228" si="19">SUM(F223:G223)</f>
        <v>6984</v>
      </c>
      <c r="E223" s="12"/>
      <c r="F223" s="12">
        <v>6504</v>
      </c>
      <c r="G223" s="12">
        <v>480</v>
      </c>
      <c r="H223" s="12"/>
      <c r="I223" s="10"/>
    </row>
    <row r="224" spans="1:10" ht="15.6" customHeight="1" x14ac:dyDescent="0.3">
      <c r="A224" s="107"/>
      <c r="B224" s="107"/>
      <c r="C224" s="21">
        <v>2019</v>
      </c>
      <c r="D224" s="12">
        <f t="shared" si="19"/>
        <v>6365.17</v>
      </c>
      <c r="E224" s="12"/>
      <c r="F224" s="12">
        <v>5885.17</v>
      </c>
      <c r="G224" s="12">
        <v>480</v>
      </c>
      <c r="H224" s="21"/>
      <c r="J224" s="76"/>
    </row>
    <row r="225" spans="1:10" ht="15.6" x14ac:dyDescent="0.3">
      <c r="A225" s="107"/>
      <c r="B225" s="107"/>
      <c r="C225" s="21">
        <v>2020</v>
      </c>
      <c r="D225" s="13">
        <f>SUM(F225:G225)</f>
        <v>12481.9</v>
      </c>
      <c r="E225" s="13"/>
      <c r="F225" s="13">
        <v>11438.9</v>
      </c>
      <c r="G225" s="12">
        <v>1043</v>
      </c>
      <c r="H225" s="21"/>
      <c r="J225" s="76"/>
    </row>
    <row r="226" spans="1:10" ht="15.6" x14ac:dyDescent="0.3">
      <c r="A226" s="107"/>
      <c r="B226" s="107"/>
      <c r="C226" s="21">
        <v>2021</v>
      </c>
      <c r="D226" s="13">
        <f>SUM(F226:G226)</f>
        <v>12901.9</v>
      </c>
      <c r="E226" s="13"/>
      <c r="F226" s="13">
        <v>11858.9</v>
      </c>
      <c r="G226" s="12">
        <v>1043</v>
      </c>
      <c r="H226" s="21"/>
      <c r="J226" s="76"/>
    </row>
    <row r="227" spans="1:10" ht="15.6" x14ac:dyDescent="0.3">
      <c r="A227" s="107"/>
      <c r="B227" s="107"/>
      <c r="C227" s="21">
        <v>2022</v>
      </c>
      <c r="D227" s="13">
        <f>SUM(F227:G227)</f>
        <v>13431.9</v>
      </c>
      <c r="E227" s="13"/>
      <c r="F227" s="13">
        <v>12388.9</v>
      </c>
      <c r="G227" s="12">
        <v>1043</v>
      </c>
      <c r="H227" s="21"/>
      <c r="J227" s="76"/>
    </row>
    <row r="228" spans="1:10" ht="15.6" x14ac:dyDescent="0.3">
      <c r="A228" s="107"/>
      <c r="B228" s="107"/>
      <c r="C228" s="21">
        <v>2023</v>
      </c>
      <c r="D228" s="12">
        <f t="shared" si="19"/>
        <v>9690</v>
      </c>
      <c r="E228" s="12"/>
      <c r="F228" s="12">
        <v>9210</v>
      </c>
      <c r="G228" s="12">
        <v>480</v>
      </c>
      <c r="H228" s="21"/>
      <c r="J228" s="76"/>
    </row>
    <row r="229" spans="1:10" ht="15.6" x14ac:dyDescent="0.3">
      <c r="A229" s="107"/>
      <c r="B229" s="107"/>
      <c r="C229" s="21">
        <v>2024</v>
      </c>
      <c r="D229" s="12">
        <v>10055</v>
      </c>
      <c r="E229" s="12"/>
      <c r="F229" s="12">
        <v>9575</v>
      </c>
      <c r="G229" s="12">
        <v>480</v>
      </c>
      <c r="H229" s="21"/>
      <c r="J229" s="76"/>
    </row>
    <row r="230" spans="1:10" ht="26.4" x14ac:dyDescent="0.3">
      <c r="A230" s="107"/>
      <c r="B230" s="107"/>
      <c r="C230" s="21" t="s">
        <v>25</v>
      </c>
      <c r="D230" s="12"/>
      <c r="E230" s="12"/>
      <c r="F230" s="12"/>
      <c r="G230" s="12"/>
      <c r="H230" s="21"/>
      <c r="J230" s="76"/>
    </row>
    <row r="231" spans="1:10" ht="15.6" x14ac:dyDescent="0.3">
      <c r="A231" s="107"/>
      <c r="B231" s="107"/>
      <c r="C231" s="21">
        <v>2019</v>
      </c>
      <c r="D231" s="12"/>
      <c r="E231" s="12"/>
      <c r="F231" s="12">
        <v>4800</v>
      </c>
      <c r="G231" s="39"/>
      <c r="H231" s="21"/>
      <c r="J231" s="76"/>
    </row>
    <row r="232" spans="1:10" ht="15.6" x14ac:dyDescent="0.3">
      <c r="A232" s="107"/>
      <c r="B232" s="107"/>
      <c r="C232" s="21">
        <v>2020</v>
      </c>
      <c r="D232" s="12"/>
      <c r="E232" s="12"/>
      <c r="F232" s="24">
        <v>10038.9</v>
      </c>
      <c r="G232" s="39"/>
      <c r="H232" s="21"/>
      <c r="J232" s="76"/>
    </row>
    <row r="233" spans="1:10" ht="15.6" x14ac:dyDescent="0.3">
      <c r="A233" s="107"/>
      <c r="B233" s="107"/>
      <c r="C233" s="21">
        <v>2021</v>
      </c>
      <c r="D233" s="12"/>
      <c r="E233" s="12"/>
      <c r="F233" s="24">
        <v>10038.9</v>
      </c>
      <c r="G233" s="39"/>
      <c r="H233" s="21"/>
      <c r="J233" s="76"/>
    </row>
    <row r="234" spans="1:10" ht="15.6" x14ac:dyDescent="0.3">
      <c r="A234" s="107"/>
      <c r="B234" s="107"/>
      <c r="C234" s="21">
        <v>2022</v>
      </c>
      <c r="D234" s="12"/>
      <c r="E234" s="12"/>
      <c r="F234" s="24">
        <v>10038.9</v>
      </c>
      <c r="G234" s="39"/>
      <c r="H234" s="21"/>
      <c r="J234" s="76"/>
    </row>
    <row r="235" spans="1:10" ht="15.6" x14ac:dyDescent="0.3">
      <c r="A235" s="107"/>
      <c r="B235" s="107"/>
      <c r="C235" s="21">
        <v>2023</v>
      </c>
      <c r="D235" s="12"/>
      <c r="E235" s="12"/>
      <c r="F235" s="12">
        <v>4800</v>
      </c>
      <c r="G235" s="39"/>
      <c r="H235" s="21"/>
      <c r="J235" s="76"/>
    </row>
    <row r="236" spans="1:10" x14ac:dyDescent="0.3">
      <c r="A236" s="108"/>
      <c r="B236" s="108"/>
      <c r="C236" s="21">
        <v>2024</v>
      </c>
      <c r="D236" s="12"/>
      <c r="E236" s="12"/>
      <c r="F236" s="12">
        <v>4800</v>
      </c>
      <c r="G236" s="39"/>
      <c r="H236" s="21"/>
      <c r="J236" s="15"/>
    </row>
    <row r="237" spans="1:10" x14ac:dyDescent="0.3">
      <c r="A237" s="1" t="s">
        <v>8</v>
      </c>
      <c r="B237" s="85"/>
      <c r="C237" s="21"/>
      <c r="D237" s="12">
        <f>SUM(D223:D229)</f>
        <v>71909.87</v>
      </c>
      <c r="E237" s="12"/>
      <c r="F237" s="12">
        <f>SUM(F223:F229)</f>
        <v>66860.87</v>
      </c>
      <c r="G237" s="12">
        <f>SUM(G223:G229)</f>
        <v>5049</v>
      </c>
      <c r="H237" s="12"/>
    </row>
    <row r="238" spans="1:10" ht="14.4" customHeight="1" x14ac:dyDescent="0.3">
      <c r="A238" s="106" t="s">
        <v>27</v>
      </c>
      <c r="B238" s="130" t="s">
        <v>23</v>
      </c>
      <c r="C238" s="69">
        <v>2018</v>
      </c>
      <c r="D238" s="48">
        <v>1941.5</v>
      </c>
      <c r="E238" s="12"/>
      <c r="F238" s="48">
        <v>1941.5</v>
      </c>
      <c r="G238" s="12"/>
      <c r="H238" s="12"/>
    </row>
    <row r="239" spans="1:10" ht="15" customHeight="1" x14ac:dyDescent="0.3">
      <c r="A239" s="107"/>
      <c r="B239" s="130"/>
      <c r="C239" s="89">
        <v>2019</v>
      </c>
      <c r="D239" s="12">
        <v>1842.82</v>
      </c>
      <c r="E239" s="12"/>
      <c r="F239" s="12">
        <v>1842.82</v>
      </c>
      <c r="G239" s="90"/>
      <c r="H239" s="21"/>
    </row>
    <row r="240" spans="1:10" x14ac:dyDescent="0.3">
      <c r="A240" s="107"/>
      <c r="B240" s="130"/>
      <c r="C240" s="89">
        <v>2020</v>
      </c>
      <c r="D240" s="12">
        <v>2000</v>
      </c>
      <c r="E240" s="12"/>
      <c r="F240" s="12">
        <v>2000</v>
      </c>
      <c r="G240" s="90"/>
      <c r="H240" s="21"/>
    </row>
    <row r="241" spans="1:8" x14ac:dyDescent="0.3">
      <c r="A241" s="107"/>
      <c r="B241" s="130"/>
      <c r="C241" s="89">
        <v>2021</v>
      </c>
      <c r="D241" s="12">
        <v>2500</v>
      </c>
      <c r="E241" s="12"/>
      <c r="F241" s="12">
        <v>2500</v>
      </c>
      <c r="G241" s="90"/>
      <c r="H241" s="21"/>
    </row>
    <row r="242" spans="1:8" x14ac:dyDescent="0.3">
      <c r="A242" s="107"/>
      <c r="B242" s="130"/>
      <c r="C242" s="89">
        <v>2022</v>
      </c>
      <c r="D242" s="12">
        <v>2500</v>
      </c>
      <c r="E242" s="12"/>
      <c r="F242" s="12">
        <v>2500</v>
      </c>
      <c r="G242" s="90"/>
      <c r="H242" s="21"/>
    </row>
    <row r="243" spans="1:8" x14ac:dyDescent="0.3">
      <c r="A243" s="107"/>
      <c r="B243" s="130"/>
      <c r="C243" s="89">
        <v>2023</v>
      </c>
      <c r="D243" s="12">
        <v>2700</v>
      </c>
      <c r="E243" s="12"/>
      <c r="F243" s="12">
        <v>2700</v>
      </c>
      <c r="G243" s="90"/>
      <c r="H243" s="21"/>
    </row>
    <row r="244" spans="1:8" x14ac:dyDescent="0.3">
      <c r="A244" s="108"/>
      <c r="B244" s="130"/>
      <c r="C244" s="89">
        <v>2024</v>
      </c>
      <c r="D244" s="12">
        <v>2805</v>
      </c>
      <c r="E244" s="12"/>
      <c r="F244" s="12">
        <v>2805</v>
      </c>
      <c r="G244" s="90"/>
      <c r="H244" s="21"/>
    </row>
    <row r="245" spans="1:8" x14ac:dyDescent="0.3">
      <c r="A245" s="1" t="s">
        <v>8</v>
      </c>
      <c r="B245" s="1"/>
      <c r="C245" s="89"/>
      <c r="D245" s="12">
        <f>SUM(D238:D244)</f>
        <v>16289.32</v>
      </c>
      <c r="E245" s="12"/>
      <c r="F245" s="12">
        <f>SUM(F238:F244)</f>
        <v>16289.32</v>
      </c>
      <c r="G245" s="90"/>
      <c r="H245" s="21"/>
    </row>
    <row r="246" spans="1:8" x14ac:dyDescent="0.3">
      <c r="A246" s="106" t="s">
        <v>28</v>
      </c>
      <c r="B246" s="106" t="s">
        <v>23</v>
      </c>
      <c r="C246" s="69">
        <v>2018</v>
      </c>
      <c r="D246" s="48">
        <v>2850</v>
      </c>
      <c r="E246" s="48"/>
      <c r="F246" s="48">
        <v>2850</v>
      </c>
      <c r="G246" s="69"/>
      <c r="H246" s="69"/>
    </row>
    <row r="247" spans="1:8" ht="14.4" customHeight="1" x14ac:dyDescent="0.3">
      <c r="A247" s="107"/>
      <c r="B247" s="107"/>
      <c r="C247" s="21">
        <v>2019</v>
      </c>
      <c r="D247" s="12">
        <v>13057.7</v>
      </c>
      <c r="E247" s="12"/>
      <c r="F247" s="12">
        <v>13057.7</v>
      </c>
      <c r="G247" s="21"/>
      <c r="H247" s="21"/>
    </row>
    <row r="248" spans="1:8" x14ac:dyDescent="0.3">
      <c r="A248" s="107"/>
      <c r="B248" s="107"/>
      <c r="C248" s="21">
        <v>2020</v>
      </c>
      <c r="D248" s="12">
        <v>13500</v>
      </c>
      <c r="E248" s="12"/>
      <c r="F248" s="12">
        <v>13500</v>
      </c>
      <c r="G248" s="21"/>
      <c r="H248" s="21"/>
    </row>
    <row r="249" spans="1:8" x14ac:dyDescent="0.3">
      <c r="A249" s="107"/>
      <c r="B249" s="107"/>
      <c r="C249" s="21">
        <v>2021</v>
      </c>
      <c r="D249" s="12">
        <v>13500</v>
      </c>
      <c r="E249" s="12"/>
      <c r="F249" s="12">
        <v>13500</v>
      </c>
      <c r="G249" s="21"/>
      <c r="H249" s="21"/>
    </row>
    <row r="250" spans="1:8" x14ac:dyDescent="0.3">
      <c r="A250" s="107"/>
      <c r="B250" s="107"/>
      <c r="C250" s="21">
        <v>2022</v>
      </c>
      <c r="D250" s="12">
        <v>14000</v>
      </c>
      <c r="E250" s="12"/>
      <c r="F250" s="12">
        <v>14000</v>
      </c>
      <c r="G250" s="21"/>
      <c r="H250" s="21"/>
    </row>
    <row r="251" spans="1:8" x14ac:dyDescent="0.3">
      <c r="A251" s="107"/>
      <c r="B251" s="107"/>
      <c r="C251" s="21">
        <v>2023</v>
      </c>
      <c r="D251" s="12">
        <v>3425</v>
      </c>
      <c r="E251" s="12"/>
      <c r="F251" s="12">
        <v>3425</v>
      </c>
      <c r="G251" s="21"/>
      <c r="H251" s="21"/>
    </row>
    <row r="252" spans="1:8" x14ac:dyDescent="0.3">
      <c r="A252" s="108"/>
      <c r="B252" s="108"/>
      <c r="C252" s="21">
        <v>2024</v>
      </c>
      <c r="D252" s="12">
        <v>3560</v>
      </c>
      <c r="E252" s="12"/>
      <c r="F252" s="12">
        <v>3560</v>
      </c>
      <c r="G252" s="21"/>
      <c r="H252" s="21"/>
    </row>
    <row r="253" spans="1:8" x14ac:dyDescent="0.3">
      <c r="A253" s="1" t="s">
        <v>8</v>
      </c>
      <c r="B253" s="1"/>
      <c r="C253" s="21"/>
      <c r="D253" s="12">
        <f>SUM(D246:D252)</f>
        <v>63892.7</v>
      </c>
      <c r="E253" s="12"/>
      <c r="F253" s="12">
        <f>SUM(F246:F252)</f>
        <v>63892.7</v>
      </c>
      <c r="G253" s="21"/>
      <c r="H253" s="21"/>
    </row>
    <row r="254" spans="1:8" x14ac:dyDescent="0.3">
      <c r="A254" s="106" t="s">
        <v>29</v>
      </c>
      <c r="B254" s="106" t="s">
        <v>23</v>
      </c>
      <c r="C254" s="69">
        <v>2018</v>
      </c>
      <c r="D254" s="12">
        <v>7249.5</v>
      </c>
      <c r="E254" s="12"/>
      <c r="F254" s="12">
        <v>7249.5</v>
      </c>
      <c r="G254" s="69"/>
      <c r="H254" s="69"/>
    </row>
    <row r="255" spans="1:8" ht="14.4" customHeight="1" x14ac:dyDescent="0.3">
      <c r="A255" s="107"/>
      <c r="B255" s="107"/>
      <c r="C255" s="21">
        <v>2019</v>
      </c>
      <c r="D255" s="12">
        <v>2915</v>
      </c>
      <c r="E255" s="12"/>
      <c r="F255" s="12">
        <v>2915</v>
      </c>
      <c r="G255" s="21"/>
      <c r="H255" s="21"/>
    </row>
    <row r="256" spans="1:8" x14ac:dyDescent="0.3">
      <c r="A256" s="107"/>
      <c r="B256" s="107"/>
      <c r="C256" s="21">
        <v>2020</v>
      </c>
      <c r="D256" s="12">
        <v>5150</v>
      </c>
      <c r="E256" s="12"/>
      <c r="F256" s="12">
        <v>5150</v>
      </c>
      <c r="G256" s="21"/>
      <c r="H256" s="21"/>
    </row>
    <row r="257" spans="1:8" x14ac:dyDescent="0.3">
      <c r="A257" s="107"/>
      <c r="B257" s="107"/>
      <c r="C257" s="21">
        <v>2021</v>
      </c>
      <c r="D257" s="12">
        <v>6025</v>
      </c>
      <c r="E257" s="12"/>
      <c r="F257" s="12">
        <v>6025</v>
      </c>
      <c r="G257" s="21"/>
      <c r="H257" s="21"/>
    </row>
    <row r="258" spans="1:8" x14ac:dyDescent="0.3">
      <c r="A258" s="107"/>
      <c r="B258" s="107"/>
      <c r="C258" s="21">
        <v>2022</v>
      </c>
      <c r="D258" s="12">
        <v>6150</v>
      </c>
      <c r="E258" s="12"/>
      <c r="F258" s="12">
        <v>6150</v>
      </c>
      <c r="G258" s="21"/>
      <c r="H258" s="21"/>
    </row>
    <row r="259" spans="1:8" x14ac:dyDescent="0.3">
      <c r="A259" s="107"/>
      <c r="B259" s="107"/>
      <c r="C259" s="21">
        <v>2023</v>
      </c>
      <c r="D259" s="12">
        <v>5910</v>
      </c>
      <c r="E259" s="12"/>
      <c r="F259" s="12">
        <v>5910</v>
      </c>
      <c r="G259" s="21"/>
      <c r="H259" s="21"/>
    </row>
    <row r="260" spans="1:8" x14ac:dyDescent="0.3">
      <c r="A260" s="108"/>
      <c r="B260" s="108"/>
      <c r="C260" s="21">
        <v>2024</v>
      </c>
      <c r="D260" s="12">
        <v>6145</v>
      </c>
      <c r="E260" s="12"/>
      <c r="F260" s="12">
        <v>6145</v>
      </c>
      <c r="G260" s="21"/>
      <c r="H260" s="21"/>
    </row>
    <row r="261" spans="1:8" x14ac:dyDescent="0.3">
      <c r="A261" s="1" t="s">
        <v>8</v>
      </c>
      <c r="B261" s="1"/>
      <c r="C261" s="21"/>
      <c r="D261" s="12">
        <f>SUM(D254:D260)</f>
        <v>39544.5</v>
      </c>
      <c r="E261" s="12">
        <v>0</v>
      </c>
      <c r="F261" s="12">
        <f>SUM(F254:F260)</f>
        <v>39544.5</v>
      </c>
      <c r="G261" s="21"/>
      <c r="H261" s="21"/>
    </row>
    <row r="262" spans="1:8" ht="52.8" customHeight="1" x14ac:dyDescent="0.3">
      <c r="A262" s="109" t="s">
        <v>30</v>
      </c>
      <c r="B262" s="106" t="s">
        <v>31</v>
      </c>
      <c r="C262" s="39">
        <v>2019</v>
      </c>
      <c r="D262" s="25">
        <v>60000</v>
      </c>
      <c r="E262" s="25"/>
      <c r="F262" s="71">
        <v>60000</v>
      </c>
      <c r="G262" s="6"/>
      <c r="H262" s="6"/>
    </row>
    <row r="263" spans="1:8" x14ac:dyDescent="0.3">
      <c r="A263" s="110"/>
      <c r="B263" s="107"/>
      <c r="C263" s="39">
        <v>2020</v>
      </c>
      <c r="D263" s="12">
        <v>100000</v>
      </c>
      <c r="E263" s="12"/>
      <c r="F263" s="12">
        <v>100000</v>
      </c>
      <c r="G263" s="21"/>
      <c r="H263" s="21"/>
    </row>
    <row r="264" spans="1:8" x14ac:dyDescent="0.3">
      <c r="A264" s="111"/>
      <c r="B264" s="108"/>
      <c r="C264" s="39">
        <v>2021</v>
      </c>
      <c r="D264" s="12">
        <v>48618</v>
      </c>
      <c r="E264" s="12"/>
      <c r="F264" s="12">
        <v>48618</v>
      </c>
      <c r="G264" s="21"/>
      <c r="H264" s="21"/>
    </row>
    <row r="265" spans="1:8" x14ac:dyDescent="0.3">
      <c r="A265" s="105" t="s">
        <v>8</v>
      </c>
      <c r="B265" s="103"/>
      <c r="C265" s="104"/>
      <c r="D265" s="12">
        <v>208618</v>
      </c>
      <c r="E265" s="12"/>
      <c r="F265" s="12">
        <v>208618</v>
      </c>
      <c r="G265" s="104"/>
      <c r="H265" s="104"/>
    </row>
    <row r="266" spans="1:8" ht="40.799999999999997" customHeight="1" x14ac:dyDescent="0.3">
      <c r="A266" s="109" t="s">
        <v>77</v>
      </c>
      <c r="B266" s="106" t="s">
        <v>23</v>
      </c>
      <c r="C266" s="102">
        <v>2019</v>
      </c>
      <c r="D266" s="102"/>
      <c r="E266" s="12"/>
      <c r="F266" s="12"/>
      <c r="G266" s="102"/>
      <c r="H266" s="102"/>
    </row>
    <row r="267" spans="1:8" x14ac:dyDescent="0.3">
      <c r="A267" s="110"/>
      <c r="B267" s="107"/>
      <c r="C267" s="102">
        <v>2020</v>
      </c>
      <c r="D267" s="102"/>
      <c r="E267" s="12"/>
      <c r="F267" s="12"/>
      <c r="G267" s="102"/>
      <c r="H267" s="102"/>
    </row>
    <row r="268" spans="1:8" x14ac:dyDescent="0.3">
      <c r="A268" s="110"/>
      <c r="B268" s="107"/>
      <c r="C268" s="104">
        <v>2021</v>
      </c>
      <c r="D268" s="104"/>
      <c r="E268" s="12"/>
      <c r="F268" s="12"/>
      <c r="G268" s="104"/>
      <c r="H268" s="104"/>
    </row>
    <row r="269" spans="1:8" x14ac:dyDescent="0.3">
      <c r="A269" s="110"/>
      <c r="B269" s="107"/>
      <c r="C269" s="104">
        <v>2022</v>
      </c>
      <c r="D269" s="104"/>
      <c r="E269" s="12"/>
      <c r="F269" s="12"/>
      <c r="G269" s="104"/>
      <c r="H269" s="104"/>
    </row>
    <row r="270" spans="1:8" x14ac:dyDescent="0.3">
      <c r="A270" s="110"/>
      <c r="B270" s="107"/>
      <c r="C270" s="104">
        <v>2023</v>
      </c>
      <c r="D270" s="104"/>
      <c r="E270" s="12"/>
      <c r="F270" s="12"/>
      <c r="G270" s="104"/>
      <c r="H270" s="104"/>
    </row>
    <row r="271" spans="1:8" x14ac:dyDescent="0.3">
      <c r="A271" s="111"/>
      <c r="B271" s="108"/>
      <c r="C271" s="104">
        <v>2024</v>
      </c>
      <c r="D271" s="104"/>
      <c r="E271" s="12"/>
      <c r="F271" s="12"/>
      <c r="G271" s="104"/>
      <c r="H271" s="104"/>
    </row>
    <row r="272" spans="1:8" x14ac:dyDescent="0.3">
      <c r="A272" s="105" t="s">
        <v>8</v>
      </c>
      <c r="B272" s="20"/>
      <c r="C272" s="21"/>
      <c r="D272" s="12"/>
      <c r="E272" s="12"/>
      <c r="F272" s="12"/>
      <c r="G272" s="21"/>
      <c r="H272" s="21"/>
    </row>
    <row r="273" spans="1:8" ht="14.4" customHeight="1" x14ac:dyDescent="0.3">
      <c r="A273" s="109" t="s">
        <v>61</v>
      </c>
      <c r="B273" s="106" t="s">
        <v>23</v>
      </c>
      <c r="C273" s="69">
        <v>2018</v>
      </c>
      <c r="D273" s="12">
        <v>34713.4</v>
      </c>
      <c r="E273" s="12"/>
      <c r="F273" s="12">
        <v>34148.400000000001</v>
      </c>
      <c r="G273" s="12">
        <v>565</v>
      </c>
      <c r="H273" s="69"/>
    </row>
    <row r="274" spans="1:8" ht="14.55" customHeight="1" x14ac:dyDescent="0.3">
      <c r="A274" s="110"/>
      <c r="B274" s="107"/>
      <c r="C274" s="21">
        <v>2019</v>
      </c>
      <c r="D274" s="12">
        <v>35310.31</v>
      </c>
      <c r="E274" s="12"/>
      <c r="F274" s="13">
        <v>35045.31</v>
      </c>
      <c r="G274" s="12">
        <v>265</v>
      </c>
      <c r="H274" s="21"/>
    </row>
    <row r="275" spans="1:8" x14ac:dyDescent="0.3">
      <c r="A275" s="110"/>
      <c r="B275" s="107"/>
      <c r="C275" s="21">
        <v>2020</v>
      </c>
      <c r="D275" s="24">
        <f>SUM(F275:G275)</f>
        <v>38791.58</v>
      </c>
      <c r="E275" s="12"/>
      <c r="F275" s="12">
        <f>SUM(F283,F298,F306)</f>
        <v>38291.58</v>
      </c>
      <c r="G275" s="12">
        <v>500</v>
      </c>
      <c r="H275" s="21"/>
    </row>
    <row r="276" spans="1:8" x14ac:dyDescent="0.3">
      <c r="A276" s="110"/>
      <c r="B276" s="107"/>
      <c r="C276" s="21">
        <v>2021</v>
      </c>
      <c r="D276" s="24">
        <f>SUM(D284,D299,D307)</f>
        <v>40692.400000000001</v>
      </c>
      <c r="E276" s="12"/>
      <c r="F276" s="12">
        <v>40292.400000000001</v>
      </c>
      <c r="G276" s="12">
        <v>400</v>
      </c>
      <c r="H276" s="21"/>
    </row>
    <row r="277" spans="1:8" x14ac:dyDescent="0.3">
      <c r="A277" s="110"/>
      <c r="B277" s="107"/>
      <c r="C277" s="21">
        <v>2022</v>
      </c>
      <c r="D277" s="24">
        <f>SUM(D285,D300,D308)</f>
        <v>40692.400000000001</v>
      </c>
      <c r="E277" s="12"/>
      <c r="F277" s="12">
        <v>40292.400000000001</v>
      </c>
      <c r="G277" s="12">
        <v>400</v>
      </c>
      <c r="H277" s="12"/>
    </row>
    <row r="278" spans="1:8" x14ac:dyDescent="0.3">
      <c r="A278" s="110"/>
      <c r="B278" s="107"/>
      <c r="C278" s="21">
        <v>2023</v>
      </c>
      <c r="D278" s="12">
        <v>34565</v>
      </c>
      <c r="E278" s="12"/>
      <c r="F278" s="12">
        <v>34300</v>
      </c>
      <c r="G278" s="12">
        <v>265</v>
      </c>
      <c r="H278" s="21"/>
    </row>
    <row r="279" spans="1:8" x14ac:dyDescent="0.3">
      <c r="A279" s="111"/>
      <c r="B279" s="108"/>
      <c r="C279" s="21">
        <v>2024</v>
      </c>
      <c r="D279" s="12">
        <v>35940</v>
      </c>
      <c r="E279" s="12"/>
      <c r="F279" s="12">
        <v>35675</v>
      </c>
      <c r="G279" s="12">
        <v>265</v>
      </c>
      <c r="H279" s="21"/>
    </row>
    <row r="280" spans="1:8" x14ac:dyDescent="0.3">
      <c r="A280" s="1" t="s">
        <v>8</v>
      </c>
      <c r="B280" s="1"/>
      <c r="C280" s="21"/>
      <c r="D280" s="12">
        <f>SUM(D273:D279)</f>
        <v>260705.09</v>
      </c>
      <c r="E280" s="12"/>
      <c r="F280" s="24">
        <f>SUM(F273:F279)</f>
        <v>258045.09</v>
      </c>
      <c r="G280" s="12">
        <f>SUM(G273:G279)</f>
        <v>2660</v>
      </c>
      <c r="H280" s="12"/>
    </row>
    <row r="281" spans="1:8" x14ac:dyDescent="0.3">
      <c r="A281" s="106" t="s">
        <v>32</v>
      </c>
      <c r="B281" s="106" t="s">
        <v>23</v>
      </c>
      <c r="C281" s="69">
        <v>2018</v>
      </c>
      <c r="D281" s="12">
        <v>10263.4</v>
      </c>
      <c r="E281" s="12"/>
      <c r="F281" s="24">
        <v>9698.4</v>
      </c>
      <c r="G281" s="12">
        <v>565</v>
      </c>
      <c r="H281" s="12"/>
    </row>
    <row r="282" spans="1:8" ht="14.4" customHeight="1" x14ac:dyDescent="0.3">
      <c r="A282" s="107"/>
      <c r="B282" s="107"/>
      <c r="C282" s="21">
        <v>2019</v>
      </c>
      <c r="D282" s="12">
        <f t="shared" ref="D282:D287" si="20">SUM(F282:G282)</f>
        <v>9748.7800000000007</v>
      </c>
      <c r="E282" s="12"/>
      <c r="F282" s="12">
        <v>9483.7800000000007</v>
      </c>
      <c r="G282" s="12">
        <v>265</v>
      </c>
      <c r="H282" s="21"/>
    </row>
    <row r="283" spans="1:8" x14ac:dyDescent="0.3">
      <c r="A283" s="107"/>
      <c r="B283" s="107"/>
      <c r="C283" s="21">
        <v>2020</v>
      </c>
      <c r="D283" s="12">
        <f>SUM(F283:G283)</f>
        <v>18968.580000000002</v>
      </c>
      <c r="E283" s="12"/>
      <c r="F283" s="12">
        <v>18391.580000000002</v>
      </c>
      <c r="G283" s="12">
        <v>577</v>
      </c>
      <c r="H283" s="21"/>
    </row>
    <row r="284" spans="1:8" x14ac:dyDescent="0.3">
      <c r="A284" s="107"/>
      <c r="B284" s="107"/>
      <c r="C284" s="21">
        <v>2021</v>
      </c>
      <c r="D284" s="12">
        <f t="shared" si="20"/>
        <v>17342.400000000001</v>
      </c>
      <c r="E284" s="12"/>
      <c r="F284" s="12">
        <v>16942.400000000001</v>
      </c>
      <c r="G284" s="12">
        <v>400</v>
      </c>
      <c r="H284" s="21"/>
    </row>
    <row r="285" spans="1:8" x14ac:dyDescent="0.3">
      <c r="A285" s="107"/>
      <c r="B285" s="107"/>
      <c r="C285" s="21">
        <v>2022</v>
      </c>
      <c r="D285" s="12">
        <f t="shared" si="20"/>
        <v>17342.400000000001</v>
      </c>
      <c r="E285" s="12"/>
      <c r="F285" s="12">
        <v>16942.400000000001</v>
      </c>
      <c r="G285" s="12">
        <v>400</v>
      </c>
      <c r="H285" s="21"/>
    </row>
    <row r="286" spans="1:8" x14ac:dyDescent="0.3">
      <c r="A286" s="107"/>
      <c r="B286" s="107"/>
      <c r="C286" s="21">
        <v>2023</v>
      </c>
      <c r="D286" s="12">
        <f t="shared" si="20"/>
        <v>15445</v>
      </c>
      <c r="E286" s="12"/>
      <c r="F286" s="12">
        <v>15180</v>
      </c>
      <c r="G286" s="12">
        <v>265</v>
      </c>
      <c r="H286" s="21"/>
    </row>
    <row r="287" spans="1:8" x14ac:dyDescent="0.3">
      <c r="A287" s="107"/>
      <c r="B287" s="107"/>
      <c r="C287" s="21">
        <v>2024</v>
      </c>
      <c r="D287" s="12">
        <f t="shared" si="20"/>
        <v>16050</v>
      </c>
      <c r="E287" s="12"/>
      <c r="F287" s="12">
        <v>15785</v>
      </c>
      <c r="G287" s="12">
        <v>265</v>
      </c>
      <c r="H287" s="21"/>
    </row>
    <row r="288" spans="1:8" ht="26.4" x14ac:dyDescent="0.3">
      <c r="A288" s="107"/>
      <c r="B288" s="107"/>
      <c r="C288" s="21" t="s">
        <v>33</v>
      </c>
      <c r="D288" s="12"/>
      <c r="E288" s="12"/>
      <c r="F288" s="12"/>
      <c r="G288" s="21"/>
      <c r="H288" s="21"/>
    </row>
    <row r="289" spans="1:14" x14ac:dyDescent="0.3">
      <c r="A289" s="107"/>
      <c r="B289" s="107"/>
      <c r="C289" s="21">
        <v>2019</v>
      </c>
      <c r="D289" s="12"/>
      <c r="E289" s="12"/>
      <c r="F289" s="12">
        <v>2650</v>
      </c>
      <c r="G289" s="40"/>
      <c r="H289" s="21"/>
    </row>
    <row r="290" spans="1:14" x14ac:dyDescent="0.3">
      <c r="A290" s="107"/>
      <c r="B290" s="107"/>
      <c r="C290" s="21">
        <v>2020</v>
      </c>
      <c r="D290" s="12"/>
      <c r="E290" s="12"/>
      <c r="F290" s="12">
        <v>4923.1000000000004</v>
      </c>
      <c r="G290" s="40"/>
      <c r="H290" s="21"/>
    </row>
    <row r="291" spans="1:14" x14ac:dyDescent="0.3">
      <c r="A291" s="107"/>
      <c r="B291" s="107"/>
      <c r="C291" s="21">
        <v>2021</v>
      </c>
      <c r="D291" s="12"/>
      <c r="E291" s="12"/>
      <c r="F291" s="12">
        <v>3942.4</v>
      </c>
      <c r="G291" s="40"/>
      <c r="H291" s="21"/>
    </row>
    <row r="292" spans="1:14" x14ac:dyDescent="0.3">
      <c r="A292" s="107"/>
      <c r="B292" s="107"/>
      <c r="C292" s="21">
        <v>2022</v>
      </c>
      <c r="D292" s="12"/>
      <c r="E292" s="12"/>
      <c r="F292" s="12">
        <v>3942.4</v>
      </c>
      <c r="G292" s="40"/>
      <c r="H292" s="21"/>
    </row>
    <row r="293" spans="1:14" x14ac:dyDescent="0.3">
      <c r="A293" s="107"/>
      <c r="B293" s="107"/>
      <c r="C293" s="21">
        <v>2023</v>
      </c>
      <c r="D293" s="12"/>
      <c r="E293" s="12"/>
      <c r="F293" s="12">
        <v>2650</v>
      </c>
      <c r="G293" s="40"/>
      <c r="H293" s="21"/>
    </row>
    <row r="294" spans="1:14" x14ac:dyDescent="0.3">
      <c r="A294" s="108"/>
      <c r="B294" s="108"/>
      <c r="C294" s="21">
        <v>2024</v>
      </c>
      <c r="D294" s="12"/>
      <c r="E294" s="12"/>
      <c r="F294" s="12">
        <v>2650</v>
      </c>
      <c r="G294" s="40"/>
      <c r="H294" s="21"/>
    </row>
    <row r="295" spans="1:14" x14ac:dyDescent="0.3">
      <c r="A295" s="1" t="s">
        <v>8</v>
      </c>
      <c r="B295" s="1"/>
      <c r="C295" s="21"/>
      <c r="D295" s="12">
        <f>SUM(F295:G295)</f>
        <v>105160.56</v>
      </c>
      <c r="E295" s="12"/>
      <c r="F295" s="12">
        <f>SUM(F281:F287)</f>
        <v>102423.56</v>
      </c>
      <c r="G295" s="12">
        <f>SUM(G281:G287)</f>
        <v>2737</v>
      </c>
      <c r="H295" s="12"/>
    </row>
    <row r="296" spans="1:14" ht="14.4" customHeight="1" x14ac:dyDescent="0.3">
      <c r="A296" s="106" t="s">
        <v>62</v>
      </c>
      <c r="B296" s="106" t="s">
        <v>23</v>
      </c>
      <c r="C296" s="69">
        <v>2018</v>
      </c>
      <c r="D296" s="12">
        <v>2700</v>
      </c>
      <c r="E296" s="12"/>
      <c r="F296" s="12">
        <v>2700</v>
      </c>
      <c r="G296" s="12"/>
      <c r="H296" s="12"/>
    </row>
    <row r="297" spans="1:14" ht="14.55" customHeight="1" x14ac:dyDescent="0.3">
      <c r="A297" s="107"/>
      <c r="B297" s="107"/>
      <c r="C297" s="21">
        <v>2019</v>
      </c>
      <c r="D297" s="12">
        <v>2984.86</v>
      </c>
      <c r="E297" s="12"/>
      <c r="F297" s="12">
        <v>2984.86</v>
      </c>
      <c r="G297" s="21"/>
      <c r="H297" s="21"/>
    </row>
    <row r="298" spans="1:14" x14ac:dyDescent="0.3">
      <c r="A298" s="107"/>
      <c r="B298" s="107"/>
      <c r="C298" s="21">
        <v>2020</v>
      </c>
      <c r="D298" s="12">
        <v>2900</v>
      </c>
      <c r="E298" s="12"/>
      <c r="F298" s="12">
        <v>2900</v>
      </c>
      <c r="G298" s="21"/>
      <c r="H298" s="21"/>
    </row>
    <row r="299" spans="1:14" ht="15.6" x14ac:dyDescent="0.3">
      <c r="A299" s="107"/>
      <c r="B299" s="107"/>
      <c r="C299" s="21">
        <v>2021</v>
      </c>
      <c r="D299" s="12">
        <v>3350</v>
      </c>
      <c r="E299" s="12"/>
      <c r="F299" s="12">
        <v>3350</v>
      </c>
      <c r="G299" s="21"/>
      <c r="H299" s="21"/>
      <c r="M299" s="83"/>
      <c r="N299" s="10"/>
    </row>
    <row r="300" spans="1:14" ht="15.6" x14ac:dyDescent="0.3">
      <c r="A300" s="107"/>
      <c r="B300" s="107"/>
      <c r="C300" s="21">
        <v>2022</v>
      </c>
      <c r="D300" s="12">
        <v>3350</v>
      </c>
      <c r="E300" s="12"/>
      <c r="F300" s="12">
        <v>3350</v>
      </c>
      <c r="G300" s="21"/>
      <c r="H300" s="21"/>
      <c r="M300" s="83"/>
      <c r="N300" s="10"/>
    </row>
    <row r="301" spans="1:14" ht="15.6" x14ac:dyDescent="0.3">
      <c r="A301" s="107"/>
      <c r="B301" s="107"/>
      <c r="C301" s="21">
        <v>2023</v>
      </c>
      <c r="D301" s="12">
        <v>3935</v>
      </c>
      <c r="E301" s="12"/>
      <c r="F301" s="12">
        <v>3935</v>
      </c>
      <c r="G301" s="21"/>
      <c r="H301" s="21"/>
      <c r="M301" s="83"/>
      <c r="N301" s="10"/>
    </row>
    <row r="302" spans="1:14" ht="15.6" x14ac:dyDescent="0.3">
      <c r="A302" s="108"/>
      <c r="B302" s="108"/>
      <c r="C302" s="21">
        <v>2024</v>
      </c>
      <c r="D302" s="12">
        <v>4095</v>
      </c>
      <c r="E302" s="12"/>
      <c r="F302" s="12">
        <v>4095</v>
      </c>
      <c r="G302" s="21"/>
      <c r="H302" s="21"/>
      <c r="M302" s="83"/>
      <c r="N302" s="10"/>
    </row>
    <row r="303" spans="1:14" ht="15.6" x14ac:dyDescent="0.3">
      <c r="A303" s="1" t="s">
        <v>8</v>
      </c>
      <c r="B303" s="1"/>
      <c r="C303" s="21"/>
      <c r="D303" s="12">
        <f>SUM(D296:D302)</f>
        <v>23314.86</v>
      </c>
      <c r="E303" s="12"/>
      <c r="F303" s="12">
        <f>SUM(F296:F302)</f>
        <v>23314.86</v>
      </c>
      <c r="G303" s="21"/>
      <c r="H303" s="21"/>
      <c r="M303" s="83"/>
      <c r="N303" s="10"/>
    </row>
    <row r="304" spans="1:14" ht="15.6" x14ac:dyDescent="0.3">
      <c r="A304" s="106" t="s">
        <v>34</v>
      </c>
      <c r="B304" s="106" t="s">
        <v>23</v>
      </c>
      <c r="C304" s="69">
        <v>2018</v>
      </c>
      <c r="D304" s="12">
        <v>21750</v>
      </c>
      <c r="E304" s="12"/>
      <c r="F304" s="12">
        <v>21750</v>
      </c>
      <c r="G304" s="69"/>
      <c r="H304" s="69"/>
      <c r="M304" s="83"/>
      <c r="N304" s="10"/>
    </row>
    <row r="305" spans="1:16" ht="15.6" customHeight="1" x14ac:dyDescent="0.3">
      <c r="A305" s="107"/>
      <c r="B305" s="107"/>
      <c r="C305" s="21">
        <v>2019</v>
      </c>
      <c r="D305" s="12">
        <v>22576.67</v>
      </c>
      <c r="E305" s="12"/>
      <c r="F305" s="12">
        <v>22576.67</v>
      </c>
      <c r="G305" s="12"/>
      <c r="H305" s="12"/>
      <c r="M305" s="83"/>
      <c r="N305" s="10"/>
    </row>
    <row r="306" spans="1:16" x14ac:dyDescent="0.3">
      <c r="A306" s="107"/>
      <c r="B306" s="107"/>
      <c r="C306" s="21">
        <v>2020</v>
      </c>
      <c r="D306" s="12">
        <v>17000</v>
      </c>
      <c r="E306" s="12"/>
      <c r="F306" s="12">
        <v>17000</v>
      </c>
      <c r="G306" s="12"/>
      <c r="H306" s="12"/>
      <c r="M306" s="84"/>
      <c r="N306" s="10"/>
    </row>
    <row r="307" spans="1:16" x14ac:dyDescent="0.3">
      <c r="A307" s="107"/>
      <c r="B307" s="107"/>
      <c r="C307" s="21">
        <v>2021</v>
      </c>
      <c r="D307" s="12">
        <v>20000</v>
      </c>
      <c r="E307" s="12"/>
      <c r="F307" s="12">
        <v>20000</v>
      </c>
      <c r="G307" s="12"/>
      <c r="H307" s="12"/>
    </row>
    <row r="308" spans="1:16" x14ac:dyDescent="0.3">
      <c r="A308" s="107"/>
      <c r="B308" s="107"/>
      <c r="C308" s="21">
        <v>2022</v>
      </c>
      <c r="D308" s="12">
        <v>20000</v>
      </c>
      <c r="E308" s="12"/>
      <c r="F308" s="12">
        <v>20000</v>
      </c>
      <c r="G308" s="12"/>
      <c r="H308" s="12"/>
    </row>
    <row r="309" spans="1:16" x14ac:dyDescent="0.3">
      <c r="A309" s="107"/>
      <c r="B309" s="107"/>
      <c r="C309" s="21">
        <v>2023</v>
      </c>
      <c r="D309" s="12">
        <v>11250</v>
      </c>
      <c r="E309" s="12"/>
      <c r="F309" s="12">
        <v>11250</v>
      </c>
      <c r="G309" s="12"/>
      <c r="H309" s="12"/>
    </row>
    <row r="310" spans="1:16" x14ac:dyDescent="0.3">
      <c r="A310" s="108"/>
      <c r="B310" s="108"/>
      <c r="C310" s="21">
        <v>2024</v>
      </c>
      <c r="D310" s="12">
        <v>11700</v>
      </c>
      <c r="E310" s="12"/>
      <c r="F310" s="12">
        <v>11700</v>
      </c>
      <c r="G310" s="12"/>
      <c r="H310" s="12"/>
    </row>
    <row r="311" spans="1:16" x14ac:dyDescent="0.3">
      <c r="A311" s="1" t="s">
        <v>8</v>
      </c>
      <c r="B311" s="1"/>
      <c r="C311" s="21"/>
      <c r="D311" s="12">
        <f>SUM(D304:D310)</f>
        <v>124276.67</v>
      </c>
      <c r="E311" s="12"/>
      <c r="F311" s="12">
        <f>SUM(F304:F310)</f>
        <v>124276.67</v>
      </c>
      <c r="G311" s="12"/>
      <c r="H311" s="12"/>
    </row>
    <row r="312" spans="1:16" ht="40.200000000000003" customHeight="1" x14ac:dyDescent="0.3">
      <c r="A312" s="106" t="s">
        <v>35</v>
      </c>
      <c r="B312" s="106" t="s">
        <v>23</v>
      </c>
      <c r="C312" s="62">
        <v>2023</v>
      </c>
      <c r="D312" s="12">
        <v>3935</v>
      </c>
      <c r="E312" s="12"/>
      <c r="F312" s="12">
        <v>3935</v>
      </c>
      <c r="G312" s="12"/>
      <c r="H312" s="12"/>
    </row>
    <row r="313" spans="1:16" ht="50.4" customHeight="1" x14ac:dyDescent="0.3">
      <c r="A313" s="107"/>
      <c r="B313" s="107"/>
      <c r="C313" s="88">
        <v>2024</v>
      </c>
      <c r="D313" s="12">
        <v>4095</v>
      </c>
      <c r="E313" s="12"/>
      <c r="F313" s="12">
        <v>4095</v>
      </c>
      <c r="G313" s="12"/>
      <c r="H313" s="12"/>
    </row>
    <row r="314" spans="1:16" ht="23.1" customHeight="1" x14ac:dyDescent="0.3">
      <c r="A314" s="86" t="s">
        <v>8</v>
      </c>
      <c r="B314" s="86"/>
      <c r="C314" s="88"/>
      <c r="D314" s="12">
        <f>SUM(D312:D313)</f>
        <v>8030</v>
      </c>
      <c r="E314" s="12"/>
      <c r="F314" s="12">
        <f>SUM(F312:F313)</f>
        <v>8030</v>
      </c>
      <c r="G314" s="12"/>
      <c r="H314" s="12"/>
    </row>
    <row r="315" spans="1:16" ht="23.1" customHeight="1" x14ac:dyDescent="0.3">
      <c r="A315" s="110" t="s">
        <v>36</v>
      </c>
      <c r="B315" s="106" t="s">
        <v>23</v>
      </c>
      <c r="C315" s="69">
        <v>2018</v>
      </c>
      <c r="D315" s="12">
        <v>33990.199999999997</v>
      </c>
      <c r="E315" s="12"/>
      <c r="F315" s="12">
        <v>33730.199999999997</v>
      </c>
      <c r="G315" s="12">
        <v>260</v>
      </c>
      <c r="H315" s="12"/>
    </row>
    <row r="316" spans="1:16" ht="16.05" customHeight="1" x14ac:dyDescent="0.3">
      <c r="A316" s="110"/>
      <c r="B316" s="107"/>
      <c r="C316" s="21">
        <v>2019</v>
      </c>
      <c r="D316" s="12">
        <v>39427.550000000003</v>
      </c>
      <c r="E316" s="12"/>
      <c r="F316" s="12">
        <v>39427.550000000003</v>
      </c>
      <c r="G316" s="12"/>
      <c r="H316" s="21"/>
      <c r="N316" s="83"/>
      <c r="P316" s="10"/>
    </row>
    <row r="317" spans="1:16" ht="15.6" x14ac:dyDescent="0.3">
      <c r="A317" s="110"/>
      <c r="B317" s="107"/>
      <c r="C317" s="21">
        <v>2020</v>
      </c>
      <c r="D317" s="12">
        <f>SUM(D325,D333)</f>
        <v>32252.9</v>
      </c>
      <c r="E317" s="12"/>
      <c r="F317" s="12">
        <f>SUM(F325,F333)</f>
        <v>32252.9</v>
      </c>
      <c r="G317" s="12"/>
      <c r="H317" s="21"/>
      <c r="N317" s="83"/>
      <c r="P317" s="10"/>
    </row>
    <row r="318" spans="1:16" ht="15.6" x14ac:dyDescent="0.3">
      <c r="A318" s="110"/>
      <c r="B318" s="107"/>
      <c r="C318" s="21">
        <v>2021</v>
      </c>
      <c r="D318" s="12">
        <f>SUM(D326,D334)</f>
        <v>30900</v>
      </c>
      <c r="E318" s="12"/>
      <c r="F318" s="12">
        <f>SUM(F326,F334)</f>
        <v>30900</v>
      </c>
      <c r="G318" s="12"/>
      <c r="H318" s="21"/>
      <c r="N318" s="83"/>
      <c r="P318" s="10"/>
    </row>
    <row r="319" spans="1:16" x14ac:dyDescent="0.3">
      <c r="A319" s="110"/>
      <c r="B319" s="107"/>
      <c r="C319" s="21">
        <v>2022</v>
      </c>
      <c r="D319" s="12">
        <f>SUM(D327,D335)</f>
        <v>31400</v>
      </c>
      <c r="E319" s="12"/>
      <c r="F319" s="12">
        <f>SUM(F327,F335)</f>
        <v>31400</v>
      </c>
      <c r="G319" s="12"/>
      <c r="H319" s="21"/>
      <c r="N319" s="84"/>
      <c r="P319" s="10"/>
    </row>
    <row r="320" spans="1:16" x14ac:dyDescent="0.3">
      <c r="A320" s="110"/>
      <c r="B320" s="107"/>
      <c r="C320" s="21">
        <v>2023</v>
      </c>
      <c r="D320" s="12">
        <v>38190</v>
      </c>
      <c r="E320" s="12"/>
      <c r="F320" s="12">
        <v>38190</v>
      </c>
      <c r="G320" s="12"/>
      <c r="H320" s="21"/>
    </row>
    <row r="321" spans="1:9" x14ac:dyDescent="0.3">
      <c r="A321" s="111"/>
      <c r="B321" s="108"/>
      <c r="C321" s="21">
        <v>2024</v>
      </c>
      <c r="D321" s="12">
        <f t="shared" ref="D321:D329" si="21">SUM(F321:G321)</f>
        <v>39715</v>
      </c>
      <c r="E321" s="12"/>
      <c r="F321" s="12">
        <v>39715</v>
      </c>
      <c r="G321" s="12"/>
      <c r="H321" s="21"/>
    </row>
    <row r="322" spans="1:9" x14ac:dyDescent="0.3">
      <c r="A322" s="1" t="s">
        <v>8</v>
      </c>
      <c r="B322" s="1"/>
      <c r="C322" s="21"/>
      <c r="D322" s="12">
        <f>SUM(D315:D321)</f>
        <v>245875.65</v>
      </c>
      <c r="E322" s="12"/>
      <c r="F322" s="24">
        <f>SUM(F315:F321)</f>
        <v>245615.65</v>
      </c>
      <c r="G322" s="12">
        <v>260</v>
      </c>
      <c r="H322" s="12"/>
      <c r="I322" s="72"/>
    </row>
    <row r="323" spans="1:9" ht="14.4" customHeight="1" x14ac:dyDescent="0.3">
      <c r="A323" s="106" t="s">
        <v>37</v>
      </c>
      <c r="B323" s="106" t="s">
        <v>23</v>
      </c>
      <c r="C323" s="69">
        <v>2018</v>
      </c>
      <c r="D323" s="12">
        <v>32474.400000000001</v>
      </c>
      <c r="E323" s="12"/>
      <c r="F323" s="24">
        <v>32214.400000000001</v>
      </c>
      <c r="G323" s="12">
        <v>260</v>
      </c>
      <c r="H323" s="12"/>
      <c r="I323" s="72"/>
    </row>
    <row r="324" spans="1:9" ht="14.4" customHeight="1" x14ac:dyDescent="0.3">
      <c r="A324" s="107"/>
      <c r="B324" s="107"/>
      <c r="C324" s="21">
        <v>2019</v>
      </c>
      <c r="D324" s="12">
        <v>38913.300000000003</v>
      </c>
      <c r="E324" s="12"/>
      <c r="F324" s="12">
        <v>38913.300000000003</v>
      </c>
      <c r="G324" s="12"/>
      <c r="H324" s="21"/>
    </row>
    <row r="325" spans="1:9" x14ac:dyDescent="0.3">
      <c r="A325" s="107"/>
      <c r="B325" s="107"/>
      <c r="C325" s="21">
        <v>2020</v>
      </c>
      <c r="D325" s="12">
        <v>28837.9</v>
      </c>
      <c r="E325" s="12"/>
      <c r="F325" s="12">
        <v>28837.9</v>
      </c>
      <c r="G325" s="12"/>
      <c r="H325" s="21"/>
    </row>
    <row r="326" spans="1:9" x14ac:dyDescent="0.3">
      <c r="A326" s="107"/>
      <c r="B326" s="107"/>
      <c r="C326" s="21">
        <v>2021</v>
      </c>
      <c r="D326" s="12">
        <v>27000</v>
      </c>
      <c r="E326" s="12"/>
      <c r="F326" s="12">
        <v>27000</v>
      </c>
      <c r="G326" s="12"/>
      <c r="H326" s="21"/>
    </row>
    <row r="327" spans="1:9" x14ac:dyDescent="0.3">
      <c r="A327" s="107"/>
      <c r="B327" s="107"/>
      <c r="C327" s="21">
        <v>2022</v>
      </c>
      <c r="D327" s="12">
        <v>27000</v>
      </c>
      <c r="E327" s="12"/>
      <c r="F327" s="12">
        <v>27000</v>
      </c>
      <c r="G327" s="12"/>
      <c r="H327" s="21"/>
    </row>
    <row r="328" spans="1:9" x14ac:dyDescent="0.3">
      <c r="A328" s="107"/>
      <c r="B328" s="107"/>
      <c r="C328" s="21">
        <v>2023</v>
      </c>
      <c r="D328" s="12">
        <f t="shared" si="21"/>
        <v>35210</v>
      </c>
      <c r="E328" s="12"/>
      <c r="F328" s="12">
        <v>35210</v>
      </c>
      <c r="G328" s="12"/>
      <c r="H328" s="21"/>
    </row>
    <row r="329" spans="1:9" x14ac:dyDescent="0.3">
      <c r="A329" s="108"/>
      <c r="B329" s="108"/>
      <c r="C329" s="21">
        <v>2024</v>
      </c>
      <c r="D329" s="12">
        <f t="shared" si="21"/>
        <v>36615</v>
      </c>
      <c r="E329" s="12"/>
      <c r="F329" s="12">
        <v>36615</v>
      </c>
      <c r="G329" s="12"/>
      <c r="H329" s="21"/>
    </row>
    <row r="330" spans="1:9" x14ac:dyDescent="0.3">
      <c r="A330" s="1" t="s">
        <v>8</v>
      </c>
      <c r="B330" s="1"/>
      <c r="C330" s="21"/>
      <c r="D330" s="12">
        <f>SUM(D323:D329)</f>
        <v>226050.6</v>
      </c>
      <c r="E330" s="12"/>
      <c r="F330" s="12">
        <f>SUM(F323:F329)</f>
        <v>225790.6</v>
      </c>
      <c r="G330" s="12">
        <v>260</v>
      </c>
      <c r="H330" s="21"/>
    </row>
    <row r="331" spans="1:9" ht="14.4" customHeight="1" x14ac:dyDescent="0.3">
      <c r="A331" s="106" t="s">
        <v>64</v>
      </c>
      <c r="B331" s="106" t="s">
        <v>23</v>
      </c>
      <c r="C331" s="69">
        <v>2018</v>
      </c>
      <c r="D331" s="12">
        <v>1515.8</v>
      </c>
      <c r="E331" s="12"/>
      <c r="F331" s="12">
        <v>1515.8</v>
      </c>
      <c r="G331" s="12"/>
      <c r="H331" s="69"/>
    </row>
    <row r="332" spans="1:9" ht="14.4" customHeight="1" x14ac:dyDescent="0.3">
      <c r="A332" s="107"/>
      <c r="B332" s="107"/>
      <c r="C332" s="21">
        <v>2019</v>
      </c>
      <c r="D332" s="12">
        <v>514.25</v>
      </c>
      <c r="E332" s="12"/>
      <c r="F332" s="12">
        <v>514.25</v>
      </c>
      <c r="G332" s="21"/>
      <c r="H332" s="21"/>
    </row>
    <row r="333" spans="1:9" x14ac:dyDescent="0.3">
      <c r="A333" s="107"/>
      <c r="B333" s="107"/>
      <c r="C333" s="21">
        <v>2020</v>
      </c>
      <c r="D333" s="12">
        <v>3415</v>
      </c>
      <c r="E333" s="12"/>
      <c r="F333" s="12">
        <v>3415</v>
      </c>
      <c r="G333" s="21"/>
      <c r="H333" s="21"/>
    </row>
    <row r="334" spans="1:9" x14ac:dyDescent="0.3">
      <c r="A334" s="107"/>
      <c r="B334" s="107"/>
      <c r="C334" s="21">
        <v>2021</v>
      </c>
      <c r="D334" s="12">
        <v>3900</v>
      </c>
      <c r="E334" s="12"/>
      <c r="F334" s="12">
        <v>3900</v>
      </c>
      <c r="G334" s="21"/>
      <c r="H334" s="21"/>
    </row>
    <row r="335" spans="1:9" x14ac:dyDescent="0.3">
      <c r="A335" s="107"/>
      <c r="B335" s="107"/>
      <c r="C335" s="21">
        <v>2022</v>
      </c>
      <c r="D335" s="12">
        <v>4400</v>
      </c>
      <c r="E335" s="12"/>
      <c r="F335" s="12">
        <v>4400</v>
      </c>
      <c r="G335" s="21"/>
      <c r="H335" s="21"/>
    </row>
    <row r="336" spans="1:9" x14ac:dyDescent="0.3">
      <c r="A336" s="107"/>
      <c r="B336" s="107"/>
      <c r="C336" s="21">
        <v>2023</v>
      </c>
      <c r="D336" s="12">
        <v>2980</v>
      </c>
      <c r="E336" s="12"/>
      <c r="F336" s="12">
        <v>2980</v>
      </c>
      <c r="G336" s="21"/>
      <c r="H336" s="21"/>
    </row>
    <row r="337" spans="1:8" ht="12.6" customHeight="1" x14ac:dyDescent="0.3">
      <c r="A337" s="108"/>
      <c r="B337" s="108"/>
      <c r="C337" s="21">
        <v>2024</v>
      </c>
      <c r="D337" s="12">
        <v>3100</v>
      </c>
      <c r="E337" s="12"/>
      <c r="F337" s="12">
        <v>3100</v>
      </c>
      <c r="G337" s="21"/>
      <c r="H337" s="21"/>
    </row>
    <row r="338" spans="1:8" x14ac:dyDescent="0.3">
      <c r="A338" s="1" t="s">
        <v>8</v>
      </c>
      <c r="B338" s="1"/>
      <c r="C338" s="21"/>
      <c r="D338" s="12">
        <f>SUM(D331:D337)</f>
        <v>19825.05</v>
      </c>
      <c r="E338" s="12"/>
      <c r="F338" s="12">
        <f>SUM(F331:F337)</f>
        <v>19825.05</v>
      </c>
      <c r="G338" s="21"/>
      <c r="H338" s="21"/>
    </row>
    <row r="339" spans="1:8" ht="14.4" customHeight="1" x14ac:dyDescent="0.3">
      <c r="A339" s="109" t="s">
        <v>38</v>
      </c>
      <c r="B339" s="106" t="s">
        <v>66</v>
      </c>
      <c r="C339" s="69">
        <v>2018</v>
      </c>
      <c r="D339" s="12">
        <v>64698.58</v>
      </c>
      <c r="E339" s="12"/>
      <c r="F339" s="12">
        <v>64698.58</v>
      </c>
      <c r="G339" s="69"/>
      <c r="H339" s="69"/>
    </row>
    <row r="340" spans="1:8" ht="14.4" customHeight="1" x14ac:dyDescent="0.3">
      <c r="A340" s="110"/>
      <c r="B340" s="107"/>
      <c r="C340" s="21">
        <v>2019</v>
      </c>
      <c r="D340" s="12">
        <f>SUM(D348,D356,D363,D371)</f>
        <v>68491.7</v>
      </c>
      <c r="E340" s="12"/>
      <c r="F340" s="12">
        <f>SUM(F348,F356,F363,F371)</f>
        <v>68491.7</v>
      </c>
      <c r="G340" s="12"/>
      <c r="H340" s="21"/>
    </row>
    <row r="341" spans="1:8" x14ac:dyDescent="0.3">
      <c r="A341" s="110"/>
      <c r="B341" s="107"/>
      <c r="C341" s="21">
        <v>2020</v>
      </c>
      <c r="D341" s="12">
        <f>SUM(D349,D357,D364,D372)</f>
        <v>96092</v>
      </c>
      <c r="E341" s="12"/>
      <c r="F341" s="24">
        <f>SUM(F349,F357,F364,F372)</f>
        <v>96092</v>
      </c>
      <c r="G341" s="21"/>
      <c r="H341" s="21"/>
    </row>
    <row r="342" spans="1:8" x14ac:dyDescent="0.3">
      <c r="A342" s="110"/>
      <c r="B342" s="107"/>
      <c r="C342" s="21">
        <v>2021</v>
      </c>
      <c r="D342" s="24">
        <f>SUM(D350,D358,D365,D373)</f>
        <v>69935.750000000015</v>
      </c>
      <c r="E342" s="24"/>
      <c r="F342" s="24">
        <f>SUM(F350,F358,F365,F373)</f>
        <v>69935.750000000015</v>
      </c>
      <c r="G342" s="21"/>
      <c r="H342" s="21"/>
    </row>
    <row r="343" spans="1:8" x14ac:dyDescent="0.3">
      <c r="A343" s="110"/>
      <c r="B343" s="107"/>
      <c r="C343" s="21">
        <v>2022</v>
      </c>
      <c r="D343" s="24">
        <f>SUM(D351,D359,D366,D374)</f>
        <v>70470.36</v>
      </c>
      <c r="E343" s="24"/>
      <c r="F343" s="24">
        <f>SUM(F351,F359,F366,F374)</f>
        <v>70470.36</v>
      </c>
      <c r="G343" s="21"/>
      <c r="H343" s="21"/>
    </row>
    <row r="344" spans="1:8" x14ac:dyDescent="0.3">
      <c r="A344" s="110"/>
      <c r="B344" s="107"/>
      <c r="C344" s="21">
        <v>2023</v>
      </c>
      <c r="D344" s="12">
        <v>70854.259999999995</v>
      </c>
      <c r="E344" s="12"/>
      <c r="F344" s="12">
        <v>70854.259999999995</v>
      </c>
      <c r="G344" s="21"/>
      <c r="H344" s="21"/>
    </row>
    <row r="345" spans="1:8" x14ac:dyDescent="0.3">
      <c r="A345" s="111"/>
      <c r="B345" s="108"/>
      <c r="C345" s="21">
        <v>2024</v>
      </c>
      <c r="D345" s="12">
        <v>73688.429999999993</v>
      </c>
      <c r="E345" s="12"/>
      <c r="F345" s="12">
        <v>73688.429999999993</v>
      </c>
      <c r="G345" s="21"/>
      <c r="H345" s="21"/>
    </row>
    <row r="346" spans="1:8" x14ac:dyDescent="0.3">
      <c r="A346" s="1" t="s">
        <v>43</v>
      </c>
      <c r="B346" s="1"/>
      <c r="C346" s="21"/>
      <c r="D346" s="24">
        <f>SUM(D339:D345)</f>
        <v>514231.08</v>
      </c>
      <c r="E346" s="24"/>
      <c r="F346" s="24">
        <f>SUM(F339:F345)</f>
        <v>514231.08</v>
      </c>
      <c r="G346" s="12"/>
      <c r="H346" s="21"/>
    </row>
    <row r="347" spans="1:8" x14ac:dyDescent="0.3">
      <c r="A347" s="106" t="s">
        <v>39</v>
      </c>
      <c r="B347" s="106" t="s">
        <v>66</v>
      </c>
      <c r="C347" s="69">
        <v>2018</v>
      </c>
      <c r="D347" s="24">
        <v>2444</v>
      </c>
      <c r="E347" s="24"/>
      <c r="F347" s="24">
        <v>2444</v>
      </c>
      <c r="G347" s="12"/>
      <c r="H347" s="69"/>
    </row>
    <row r="348" spans="1:8" ht="14.4" customHeight="1" x14ac:dyDescent="0.3">
      <c r="A348" s="107"/>
      <c r="B348" s="107"/>
      <c r="C348" s="40">
        <v>2019</v>
      </c>
      <c r="D348" s="12">
        <v>3344</v>
      </c>
      <c r="E348" s="12"/>
      <c r="F348" s="12">
        <v>3344</v>
      </c>
      <c r="G348" s="21"/>
      <c r="H348" s="21"/>
    </row>
    <row r="349" spans="1:8" x14ac:dyDescent="0.3">
      <c r="A349" s="107"/>
      <c r="B349" s="107"/>
      <c r="C349" s="40">
        <v>2020</v>
      </c>
      <c r="D349" s="12">
        <f>SUM(F349)</f>
        <v>3494</v>
      </c>
      <c r="E349" s="12"/>
      <c r="F349" s="12">
        <v>3494</v>
      </c>
      <c r="G349" s="21"/>
      <c r="H349" s="21"/>
    </row>
    <row r="350" spans="1:8" x14ac:dyDescent="0.3">
      <c r="A350" s="107"/>
      <c r="B350" s="107"/>
      <c r="C350" s="40">
        <v>2021</v>
      </c>
      <c r="D350" s="12">
        <v>3633.76</v>
      </c>
      <c r="E350" s="12"/>
      <c r="F350" s="12">
        <v>3633.76</v>
      </c>
      <c r="G350" s="21"/>
      <c r="H350" s="21"/>
    </row>
    <row r="351" spans="1:8" x14ac:dyDescent="0.3">
      <c r="A351" s="107"/>
      <c r="B351" s="107"/>
      <c r="C351" s="40">
        <v>2022</v>
      </c>
      <c r="D351" s="12">
        <v>3779.11</v>
      </c>
      <c r="E351" s="12"/>
      <c r="F351" s="12">
        <v>3779.11</v>
      </c>
      <c r="G351" s="21"/>
      <c r="H351" s="21"/>
    </row>
    <row r="352" spans="1:8" x14ac:dyDescent="0.3">
      <c r="A352" s="107"/>
      <c r="B352" s="107"/>
      <c r="C352" s="40">
        <v>2023</v>
      </c>
      <c r="D352" s="12">
        <v>2643.43</v>
      </c>
      <c r="E352" s="12"/>
      <c r="F352" s="12">
        <v>2643.43</v>
      </c>
      <c r="G352" s="21"/>
      <c r="H352" s="21"/>
    </row>
    <row r="353" spans="1:8" ht="24" customHeight="1" x14ac:dyDescent="0.3">
      <c r="A353" s="108"/>
      <c r="B353" s="108"/>
      <c r="C353" s="40">
        <v>2024</v>
      </c>
      <c r="D353" s="12">
        <v>2749.17</v>
      </c>
      <c r="E353" s="12"/>
      <c r="F353" s="12">
        <v>2749.17</v>
      </c>
      <c r="G353" s="21"/>
      <c r="H353" s="21"/>
    </row>
    <row r="354" spans="1:8" x14ac:dyDescent="0.3">
      <c r="A354" s="1" t="s">
        <v>8</v>
      </c>
      <c r="B354" s="1"/>
      <c r="C354" s="40"/>
      <c r="D354" s="12">
        <f>SUM(D347:D353)</f>
        <v>22087.47</v>
      </c>
      <c r="E354" s="12"/>
      <c r="F354" s="12">
        <f>SUM(F347:F353)</f>
        <v>22087.47</v>
      </c>
      <c r="G354" s="21"/>
      <c r="H354" s="21"/>
    </row>
    <row r="355" spans="1:8" ht="14.4" customHeight="1" x14ac:dyDescent="0.3">
      <c r="A355" s="106" t="s">
        <v>40</v>
      </c>
      <c r="B355" s="107" t="s">
        <v>66</v>
      </c>
      <c r="C355" s="69">
        <v>2018</v>
      </c>
      <c r="D355" s="12">
        <v>56397.38</v>
      </c>
      <c r="E355" s="12"/>
      <c r="F355" s="12">
        <v>56397.38</v>
      </c>
      <c r="G355" s="69"/>
      <c r="H355" s="69"/>
    </row>
    <row r="356" spans="1:8" ht="14.4" customHeight="1" x14ac:dyDescent="0.3">
      <c r="A356" s="107"/>
      <c r="B356" s="107"/>
      <c r="C356" s="21">
        <v>2019</v>
      </c>
      <c r="D356" s="12">
        <v>58790.5</v>
      </c>
      <c r="E356" s="12"/>
      <c r="F356" s="12">
        <v>58790.5</v>
      </c>
      <c r="G356" s="21"/>
      <c r="H356" s="21"/>
    </row>
    <row r="357" spans="1:8" x14ac:dyDescent="0.3">
      <c r="A357" s="107"/>
      <c r="B357" s="107"/>
      <c r="C357" s="21">
        <v>2020</v>
      </c>
      <c r="D357" s="12">
        <f>SUM(F357)</f>
        <v>86900</v>
      </c>
      <c r="E357" s="12"/>
      <c r="F357" s="12">
        <v>86900</v>
      </c>
      <c r="G357" s="21"/>
      <c r="H357" s="21"/>
    </row>
    <row r="358" spans="1:8" x14ac:dyDescent="0.3">
      <c r="A358" s="107"/>
      <c r="B358" s="107"/>
      <c r="C358" s="21">
        <v>2021</v>
      </c>
      <c r="D358" s="12">
        <v>59690.5</v>
      </c>
      <c r="E358" s="12"/>
      <c r="F358" s="12">
        <v>59690.5</v>
      </c>
      <c r="G358" s="21"/>
      <c r="H358" s="21"/>
    </row>
    <row r="359" spans="1:8" x14ac:dyDescent="0.3">
      <c r="A359" s="107"/>
      <c r="B359" s="107"/>
      <c r="C359" s="21">
        <v>2022</v>
      </c>
      <c r="D359" s="12">
        <v>59690.5</v>
      </c>
      <c r="E359" s="12"/>
      <c r="F359" s="12">
        <v>59690.5</v>
      </c>
      <c r="G359" s="12"/>
      <c r="H359" s="21"/>
    </row>
    <row r="360" spans="1:8" x14ac:dyDescent="0.3">
      <c r="A360" s="107"/>
      <c r="B360" s="107"/>
      <c r="C360" s="21">
        <v>2023</v>
      </c>
      <c r="D360" s="12">
        <v>61424.6</v>
      </c>
      <c r="E360" s="12"/>
      <c r="F360" s="12">
        <v>61424.6</v>
      </c>
      <c r="G360" s="21"/>
      <c r="H360" s="21"/>
    </row>
    <row r="361" spans="1:8" x14ac:dyDescent="0.3">
      <c r="A361" s="107"/>
      <c r="B361" s="108"/>
      <c r="C361" s="21">
        <v>2024</v>
      </c>
      <c r="D361" s="12">
        <v>63881.59</v>
      </c>
      <c r="E361" s="12"/>
      <c r="F361" s="12">
        <v>63881.59</v>
      </c>
      <c r="G361" s="12"/>
      <c r="H361" s="21"/>
    </row>
    <row r="362" spans="1:8" x14ac:dyDescent="0.3">
      <c r="A362" s="107"/>
      <c r="B362" s="107" t="s">
        <v>41</v>
      </c>
      <c r="C362" s="69">
        <v>2018</v>
      </c>
      <c r="D362" s="12">
        <v>5500</v>
      </c>
      <c r="E362" s="12"/>
      <c r="F362" s="12">
        <v>5500</v>
      </c>
      <c r="G362" s="12"/>
      <c r="H362" s="69"/>
    </row>
    <row r="363" spans="1:8" ht="14.4" customHeight="1" x14ac:dyDescent="0.3">
      <c r="A363" s="107"/>
      <c r="B363" s="107"/>
      <c r="C363" s="21">
        <v>2019</v>
      </c>
      <c r="D363" s="12">
        <v>6000</v>
      </c>
      <c r="E363" s="12"/>
      <c r="F363" s="12">
        <v>6000</v>
      </c>
      <c r="G363" s="21"/>
      <c r="H363" s="21"/>
    </row>
    <row r="364" spans="1:8" x14ac:dyDescent="0.3">
      <c r="A364" s="107"/>
      <c r="B364" s="107"/>
      <c r="C364" s="21">
        <v>2020</v>
      </c>
      <c r="D364" s="12">
        <v>5500</v>
      </c>
      <c r="E364" s="12"/>
      <c r="F364" s="12">
        <v>5500</v>
      </c>
      <c r="G364" s="21"/>
      <c r="H364" s="21"/>
    </row>
    <row r="365" spans="1:8" x14ac:dyDescent="0.3">
      <c r="A365" s="107"/>
      <c r="B365" s="107"/>
      <c r="C365" s="21">
        <v>2021</v>
      </c>
      <c r="D365" s="12">
        <v>6240</v>
      </c>
      <c r="E365" s="12"/>
      <c r="F365" s="12">
        <v>6240</v>
      </c>
      <c r="G365" s="21"/>
      <c r="H365" s="21"/>
    </row>
    <row r="366" spans="1:8" x14ac:dyDescent="0.3">
      <c r="A366" s="107"/>
      <c r="B366" s="107"/>
      <c r="C366" s="21">
        <v>2022</v>
      </c>
      <c r="D366" s="12">
        <v>6614.4</v>
      </c>
      <c r="E366" s="12"/>
      <c r="F366" s="12">
        <v>6614.4</v>
      </c>
      <c r="G366" s="21"/>
      <c r="H366" s="21"/>
    </row>
    <row r="367" spans="1:8" x14ac:dyDescent="0.3">
      <c r="A367" s="107"/>
      <c r="B367" s="107"/>
      <c r="C367" s="21">
        <v>2023</v>
      </c>
      <c r="D367" s="12">
        <v>6399.88</v>
      </c>
      <c r="E367" s="12"/>
      <c r="F367" s="12">
        <v>6399.88</v>
      </c>
      <c r="G367" s="21"/>
      <c r="H367" s="21"/>
    </row>
    <row r="368" spans="1:8" x14ac:dyDescent="0.3">
      <c r="A368" s="108"/>
      <c r="B368" s="108"/>
      <c r="C368" s="21">
        <v>2024</v>
      </c>
      <c r="D368" s="12">
        <v>6655.87</v>
      </c>
      <c r="E368" s="12"/>
      <c r="F368" s="12">
        <v>6655.87</v>
      </c>
      <c r="G368" s="21"/>
      <c r="H368" s="21"/>
    </row>
    <row r="369" spans="1:8" x14ac:dyDescent="0.3">
      <c r="A369" s="1" t="s">
        <v>8</v>
      </c>
      <c r="B369" s="1"/>
      <c r="C369" s="21"/>
      <c r="D369" s="12">
        <f>SUM(D355:D368)</f>
        <v>489685.22</v>
      </c>
      <c r="E369" s="12"/>
      <c r="F369" s="12">
        <f>SUM(F355:F368)</f>
        <v>489685.22</v>
      </c>
      <c r="G369" s="12"/>
      <c r="H369" s="21"/>
    </row>
    <row r="370" spans="1:8" x14ac:dyDescent="0.3">
      <c r="A370" s="106" t="s">
        <v>42</v>
      </c>
      <c r="B370" s="106" t="s">
        <v>66</v>
      </c>
      <c r="C370" s="69">
        <v>2018</v>
      </c>
      <c r="D370" s="12">
        <v>357.2</v>
      </c>
      <c r="E370" s="12"/>
      <c r="F370" s="12">
        <v>357.2</v>
      </c>
      <c r="G370" s="12"/>
      <c r="H370" s="69"/>
    </row>
    <row r="371" spans="1:8" ht="14.55" customHeight="1" x14ac:dyDescent="0.3">
      <c r="A371" s="107"/>
      <c r="B371" s="107"/>
      <c r="C371" s="21">
        <v>2019</v>
      </c>
      <c r="D371" s="12">
        <v>357.2</v>
      </c>
      <c r="E371" s="12"/>
      <c r="F371" s="12">
        <v>357.2</v>
      </c>
      <c r="G371" s="21"/>
      <c r="H371" s="21"/>
    </row>
    <row r="372" spans="1:8" x14ac:dyDescent="0.3">
      <c r="A372" s="107"/>
      <c r="B372" s="107"/>
      <c r="C372" s="21">
        <v>2020</v>
      </c>
      <c r="D372" s="12">
        <f>SUM(F372)</f>
        <v>198</v>
      </c>
      <c r="E372" s="12"/>
      <c r="F372" s="12">
        <v>198</v>
      </c>
      <c r="G372" s="21"/>
      <c r="H372" s="21"/>
    </row>
    <row r="373" spans="1:8" x14ac:dyDescent="0.3">
      <c r="A373" s="107"/>
      <c r="B373" s="107"/>
      <c r="C373" s="21">
        <v>2021</v>
      </c>
      <c r="D373" s="12">
        <v>371.49</v>
      </c>
      <c r="E373" s="12"/>
      <c r="F373" s="12">
        <v>371.49</v>
      </c>
      <c r="G373" s="21"/>
      <c r="H373" s="21"/>
    </row>
    <row r="374" spans="1:8" x14ac:dyDescent="0.3">
      <c r="A374" s="107"/>
      <c r="B374" s="107"/>
      <c r="C374" s="21">
        <v>2022</v>
      </c>
      <c r="D374" s="12">
        <v>386.35</v>
      </c>
      <c r="E374" s="12"/>
      <c r="F374" s="12">
        <v>386.35</v>
      </c>
      <c r="G374" s="21"/>
      <c r="H374" s="21"/>
    </row>
    <row r="375" spans="1:8" x14ac:dyDescent="0.3">
      <c r="A375" s="107"/>
      <c r="B375" s="107"/>
      <c r="C375" s="21">
        <v>2023</v>
      </c>
      <c r="D375" s="12">
        <v>386.35</v>
      </c>
      <c r="E375" s="12"/>
      <c r="F375" s="12">
        <v>386.35</v>
      </c>
      <c r="G375" s="21"/>
      <c r="H375" s="21"/>
    </row>
    <row r="376" spans="1:8" ht="21.6" customHeight="1" x14ac:dyDescent="0.3">
      <c r="A376" s="108"/>
      <c r="B376" s="108"/>
      <c r="C376" s="21">
        <v>2024</v>
      </c>
      <c r="D376" s="12">
        <v>401.8</v>
      </c>
      <c r="E376" s="12"/>
      <c r="F376" s="12">
        <v>401.8</v>
      </c>
      <c r="G376" s="21"/>
      <c r="H376" s="21"/>
    </row>
    <row r="377" spans="1:8" x14ac:dyDescent="0.3">
      <c r="A377" s="1" t="s">
        <v>8</v>
      </c>
      <c r="B377" s="1"/>
      <c r="C377" s="21"/>
      <c r="D377" s="63">
        <f>SUM(D370:D376)</f>
        <v>2458.39</v>
      </c>
      <c r="E377" s="63"/>
      <c r="F377" s="63">
        <f>SUM(F370:F376)</f>
        <v>2458.39</v>
      </c>
      <c r="G377" s="21"/>
      <c r="H377" s="21"/>
    </row>
    <row r="378" spans="1:8" x14ac:dyDescent="0.3">
      <c r="A378" s="135" t="s">
        <v>44</v>
      </c>
      <c r="B378" s="135" t="s">
        <v>45</v>
      </c>
      <c r="C378" s="31">
        <v>2019</v>
      </c>
      <c r="D378" s="12">
        <f>SUM(D387,D394,D423)</f>
        <v>52079.4</v>
      </c>
      <c r="E378" s="12"/>
      <c r="F378" s="12">
        <f>SUM(F387,F394,F423)</f>
        <v>52079.4</v>
      </c>
      <c r="G378" s="55"/>
      <c r="H378" s="28"/>
    </row>
    <row r="379" spans="1:8" x14ac:dyDescent="0.3">
      <c r="A379" s="136"/>
      <c r="B379" s="136"/>
      <c r="C379" s="31">
        <v>2020</v>
      </c>
      <c r="D379" s="24">
        <f>SUM(D388,D395,D424)</f>
        <v>140346.18</v>
      </c>
      <c r="E379" s="24"/>
      <c r="F379" s="24">
        <f>SUM(F388,F395,F424)</f>
        <v>140346.18</v>
      </c>
      <c r="G379" s="55"/>
      <c r="H379" s="28"/>
    </row>
    <row r="380" spans="1:8" x14ac:dyDescent="0.3">
      <c r="A380" s="136"/>
      <c r="B380" s="136"/>
      <c r="C380" s="31">
        <v>2021</v>
      </c>
      <c r="D380" s="12">
        <f>SUM(D389,D396,D425)</f>
        <v>109585.26</v>
      </c>
      <c r="E380" s="12"/>
      <c r="F380" s="12">
        <f>SUM(F389,F396,F425)</f>
        <v>109585.26000000001</v>
      </c>
      <c r="G380" s="33"/>
      <c r="H380" s="28"/>
    </row>
    <row r="381" spans="1:8" x14ac:dyDescent="0.3">
      <c r="A381" s="136"/>
      <c r="B381" s="136"/>
      <c r="C381" s="31">
        <v>2022</v>
      </c>
      <c r="D381" s="24">
        <f>SUM(D390,D397)</f>
        <v>40503.509999999995</v>
      </c>
      <c r="E381" s="24"/>
      <c r="F381" s="24">
        <f>SUM(F390,F397)</f>
        <v>40503.509999999995</v>
      </c>
      <c r="G381" s="33"/>
      <c r="H381" s="28"/>
    </row>
    <row r="382" spans="1:8" x14ac:dyDescent="0.3">
      <c r="A382" s="136"/>
      <c r="B382" s="136"/>
      <c r="C382" s="31">
        <v>2023</v>
      </c>
      <c r="D382" s="12">
        <f>SUM(D391,D398)</f>
        <v>24256.489999999998</v>
      </c>
      <c r="E382" s="12"/>
      <c r="F382" s="12">
        <f>SUM(F391,F398)</f>
        <v>24256.489999999998</v>
      </c>
      <c r="G382" s="33"/>
      <c r="H382" s="28"/>
    </row>
    <row r="383" spans="1:8" x14ac:dyDescent="0.3">
      <c r="A383" s="136"/>
      <c r="B383" s="136"/>
      <c r="C383" s="98">
        <v>2024</v>
      </c>
      <c r="D383" s="12">
        <f>SUM(D392,D399)</f>
        <v>25140.880000000001</v>
      </c>
      <c r="E383" s="12"/>
      <c r="F383" s="12">
        <f>SUM(F392,F399)</f>
        <v>25140.880000000001</v>
      </c>
      <c r="G383" s="33"/>
      <c r="H383" s="28"/>
    </row>
    <row r="384" spans="1:8" ht="0.6" customHeight="1" thickBot="1" x14ac:dyDescent="0.35">
      <c r="A384" s="136"/>
      <c r="B384" s="136"/>
      <c r="C384" s="27"/>
      <c r="D384" s="36">
        <v>168204.94</v>
      </c>
      <c r="E384" s="36"/>
      <c r="F384" s="44">
        <v>168204.94</v>
      </c>
      <c r="G384" s="33"/>
      <c r="H384" s="28"/>
    </row>
    <row r="385" spans="1:11" ht="15" hidden="1" customHeight="1" thickBot="1" x14ac:dyDescent="0.3">
      <c r="A385" s="137"/>
      <c r="B385" s="137"/>
      <c r="C385" s="46"/>
      <c r="D385" s="47"/>
      <c r="E385" s="35"/>
      <c r="F385" s="48"/>
      <c r="G385" s="49"/>
      <c r="H385" s="28"/>
    </row>
    <row r="386" spans="1:11" ht="16.2" x14ac:dyDescent="0.3">
      <c r="A386" s="33" t="s">
        <v>8</v>
      </c>
      <c r="B386" s="28"/>
      <c r="C386" s="50"/>
      <c r="D386" s="12">
        <f>SUM(D378:D383)</f>
        <v>391911.72</v>
      </c>
      <c r="E386" s="12"/>
      <c r="F386" s="12">
        <f>SUM(F378:F383)</f>
        <v>391911.72</v>
      </c>
      <c r="G386" s="12"/>
      <c r="H386" s="12"/>
    </row>
    <row r="387" spans="1:11" ht="14.4" customHeight="1" x14ac:dyDescent="0.3">
      <c r="A387" s="135" t="s">
        <v>46</v>
      </c>
      <c r="B387" s="134" t="s">
        <v>49</v>
      </c>
      <c r="C387" s="45">
        <v>2019</v>
      </c>
      <c r="D387" s="12">
        <v>16324</v>
      </c>
      <c r="E387" s="12"/>
      <c r="F387" s="12">
        <v>16324</v>
      </c>
      <c r="G387" s="33"/>
      <c r="H387" s="28"/>
    </row>
    <row r="388" spans="1:11" x14ac:dyDescent="0.3">
      <c r="A388" s="136"/>
      <c r="B388" s="134"/>
      <c r="C388" s="17">
        <v>2020</v>
      </c>
      <c r="D388" s="24">
        <f>SUM(F388)</f>
        <v>7200</v>
      </c>
      <c r="E388" s="24"/>
      <c r="F388" s="24">
        <v>7200</v>
      </c>
      <c r="G388" s="33"/>
      <c r="H388" s="28"/>
    </row>
    <row r="389" spans="1:11" x14ac:dyDescent="0.3">
      <c r="A389" s="136"/>
      <c r="B389" s="134"/>
      <c r="C389" s="45">
        <v>2021</v>
      </c>
      <c r="D389" s="12">
        <v>19492</v>
      </c>
      <c r="E389" s="12"/>
      <c r="F389" s="12">
        <v>19492</v>
      </c>
      <c r="G389" s="33"/>
      <c r="H389" s="28"/>
      <c r="I389" s="10"/>
      <c r="K389" s="10"/>
    </row>
    <row r="390" spans="1:11" x14ac:dyDescent="0.3">
      <c r="A390" s="136"/>
      <c r="B390" s="134"/>
      <c r="C390" s="45">
        <v>2022</v>
      </c>
      <c r="D390" s="12">
        <v>20129.439999999999</v>
      </c>
      <c r="E390" s="12"/>
      <c r="F390" s="12">
        <v>20129.439999999999</v>
      </c>
      <c r="G390" s="33"/>
      <c r="H390" s="28"/>
    </row>
    <row r="391" spans="1:11" x14ac:dyDescent="0.3">
      <c r="A391" s="136"/>
      <c r="B391" s="134"/>
      <c r="C391" s="45">
        <v>2023</v>
      </c>
      <c r="D391" s="45">
        <v>17237.419999999998</v>
      </c>
      <c r="E391" s="45"/>
      <c r="F391" s="45">
        <v>17237.419999999998</v>
      </c>
      <c r="G391" s="33"/>
      <c r="H391" s="28"/>
    </row>
    <row r="392" spans="1:11" x14ac:dyDescent="0.3">
      <c r="A392" s="137"/>
      <c r="B392" s="134"/>
      <c r="C392" s="45">
        <v>2024</v>
      </c>
      <c r="D392" s="45">
        <v>17926.91</v>
      </c>
      <c r="E392" s="45"/>
      <c r="F392" s="45">
        <v>17926.91</v>
      </c>
      <c r="G392" s="33"/>
      <c r="H392" s="28"/>
    </row>
    <row r="393" spans="1:11" x14ac:dyDescent="0.3">
      <c r="A393" s="34" t="s">
        <v>8</v>
      </c>
      <c r="B393" s="87"/>
      <c r="C393" s="88"/>
      <c r="D393" s="12">
        <f>SUM(D387:D392)</f>
        <v>98309.77</v>
      </c>
      <c r="E393" s="88"/>
      <c r="F393" s="12">
        <f>SUM(F387:F392)</f>
        <v>98309.77</v>
      </c>
      <c r="G393" s="33"/>
      <c r="H393" s="32"/>
    </row>
    <row r="394" spans="1:11" ht="14.4" customHeight="1" x14ac:dyDescent="0.3">
      <c r="A394" s="107" t="s">
        <v>47</v>
      </c>
      <c r="B394" s="134" t="s">
        <v>67</v>
      </c>
      <c r="C394" s="45">
        <v>2019</v>
      </c>
      <c r="D394" s="52">
        <f>SUM(D401,D405,D411,D417)</f>
        <v>15755.4</v>
      </c>
      <c r="E394" s="52"/>
      <c r="F394" s="52">
        <f>SUM(F401,F405,F411,F417)</f>
        <v>15755.4</v>
      </c>
      <c r="G394" s="33"/>
      <c r="H394" s="28"/>
    </row>
    <row r="395" spans="1:11" x14ac:dyDescent="0.3">
      <c r="A395" s="107"/>
      <c r="B395" s="134"/>
      <c r="C395" s="45">
        <v>2020</v>
      </c>
      <c r="D395" s="52">
        <v>18146.18</v>
      </c>
      <c r="E395" s="52"/>
      <c r="F395" s="52">
        <v>18146.18</v>
      </c>
      <c r="G395" s="38"/>
      <c r="H395" s="28"/>
    </row>
    <row r="396" spans="1:11" x14ac:dyDescent="0.3">
      <c r="A396" s="107"/>
      <c r="B396" s="134"/>
      <c r="C396" s="45">
        <v>2021</v>
      </c>
      <c r="D396" s="52">
        <v>20093.259999999998</v>
      </c>
      <c r="E396" s="52"/>
      <c r="F396" s="52">
        <f>SUM(F404,F407,F413,F419)</f>
        <v>20093.260000000002</v>
      </c>
      <c r="G396" s="38"/>
      <c r="H396" s="28"/>
    </row>
    <row r="397" spans="1:11" x14ac:dyDescent="0.3">
      <c r="A397" s="107"/>
      <c r="B397" s="134"/>
      <c r="C397" s="45">
        <v>2022</v>
      </c>
      <c r="D397" s="52">
        <v>20374.07</v>
      </c>
      <c r="E397" s="52"/>
      <c r="F397" s="52">
        <f>SUM(F404,F408,F414,F420)</f>
        <v>20374.07</v>
      </c>
      <c r="G397" s="33"/>
      <c r="H397" s="28"/>
      <c r="I397" s="10"/>
    </row>
    <row r="398" spans="1:11" x14ac:dyDescent="0.3">
      <c r="A398" s="107"/>
      <c r="B398" s="134"/>
      <c r="C398" s="45">
        <v>2023</v>
      </c>
      <c r="D398" s="52">
        <f>SUM(D409,D415,D421)</f>
        <v>7019.0700000000006</v>
      </c>
      <c r="E398" s="52"/>
      <c r="F398" s="52">
        <f>SUM(F409,F415,F421)</f>
        <v>7019.0700000000006</v>
      </c>
      <c r="G398" s="33"/>
      <c r="H398" s="28"/>
    </row>
    <row r="399" spans="1:11" ht="48.6" customHeight="1" x14ac:dyDescent="0.3">
      <c r="A399" s="108"/>
      <c r="B399" s="134"/>
      <c r="C399" s="45">
        <v>2024</v>
      </c>
      <c r="D399" s="52">
        <f>SUM(D410,D416,D422)</f>
        <v>7213.97</v>
      </c>
      <c r="E399" s="51"/>
      <c r="F399" s="52">
        <f>SUM(F410,F416,F422)</f>
        <v>7213.97</v>
      </c>
      <c r="G399" s="33"/>
      <c r="H399" s="28"/>
    </row>
    <row r="400" spans="1:11" x14ac:dyDescent="0.3">
      <c r="A400" s="33" t="s">
        <v>8</v>
      </c>
      <c r="B400" s="33"/>
      <c r="C400" s="45"/>
      <c r="D400" s="24">
        <f>SUM(D394:D399)</f>
        <v>88601.950000000012</v>
      </c>
      <c r="E400" s="24"/>
      <c r="F400" s="24">
        <f>SUM(F394:F399)</f>
        <v>88601.950000000012</v>
      </c>
      <c r="G400" s="54"/>
      <c r="H400" s="53"/>
    </row>
    <row r="401" spans="1:8" ht="15" customHeight="1" x14ac:dyDescent="0.3">
      <c r="A401" s="138"/>
      <c r="B401" s="106" t="s">
        <v>48</v>
      </c>
      <c r="C401" s="45">
        <v>2019</v>
      </c>
      <c r="D401" s="12">
        <v>9408</v>
      </c>
      <c r="E401" s="12"/>
      <c r="F401" s="12">
        <v>9408</v>
      </c>
      <c r="G401" s="55"/>
      <c r="H401" s="28"/>
    </row>
    <row r="402" spans="1:8" x14ac:dyDescent="0.3">
      <c r="A402" s="139"/>
      <c r="B402" s="107"/>
      <c r="C402" s="45">
        <v>2020</v>
      </c>
      <c r="D402" s="12">
        <v>9408</v>
      </c>
      <c r="E402" s="12"/>
      <c r="F402" s="12">
        <v>9408</v>
      </c>
      <c r="G402" s="55"/>
      <c r="H402" s="28"/>
    </row>
    <row r="403" spans="1:8" x14ac:dyDescent="0.3">
      <c r="A403" s="139"/>
      <c r="B403" s="107"/>
      <c r="C403" s="77">
        <v>2021</v>
      </c>
      <c r="D403" s="12">
        <v>9408</v>
      </c>
      <c r="E403" s="12"/>
      <c r="F403" s="12">
        <v>9408</v>
      </c>
      <c r="G403" s="55"/>
      <c r="H403" s="28"/>
    </row>
    <row r="404" spans="1:8" x14ac:dyDescent="0.3">
      <c r="A404" s="139"/>
      <c r="B404" s="108"/>
      <c r="C404" s="45">
        <v>2022</v>
      </c>
      <c r="D404" s="12">
        <v>9408</v>
      </c>
      <c r="E404" s="12"/>
      <c r="F404" s="12">
        <v>9408</v>
      </c>
      <c r="G404" s="55"/>
      <c r="H404" s="28"/>
    </row>
    <row r="405" spans="1:8" x14ac:dyDescent="0.3">
      <c r="A405" s="139"/>
      <c r="B405" s="135" t="s">
        <v>23</v>
      </c>
      <c r="C405" s="45">
        <v>2019</v>
      </c>
      <c r="D405" s="12">
        <v>2700</v>
      </c>
      <c r="E405" s="12"/>
      <c r="F405" s="12">
        <v>2700</v>
      </c>
      <c r="G405" s="55"/>
      <c r="H405" s="28"/>
    </row>
    <row r="406" spans="1:8" x14ac:dyDescent="0.3">
      <c r="A406" s="139"/>
      <c r="B406" s="136"/>
      <c r="C406" s="45">
        <v>2020</v>
      </c>
      <c r="D406" s="12">
        <v>5790.78</v>
      </c>
      <c r="E406" s="12"/>
      <c r="F406" s="12">
        <v>5790.78</v>
      </c>
      <c r="G406" s="55"/>
      <c r="H406" s="28"/>
    </row>
    <row r="407" spans="1:8" x14ac:dyDescent="0.3">
      <c r="A407" s="139"/>
      <c r="B407" s="136"/>
      <c r="C407" s="45">
        <v>2021</v>
      </c>
      <c r="D407" s="12">
        <v>4500</v>
      </c>
      <c r="E407" s="12"/>
      <c r="F407" s="12">
        <v>4500</v>
      </c>
      <c r="G407" s="55"/>
      <c r="H407" s="28"/>
    </row>
    <row r="408" spans="1:8" x14ac:dyDescent="0.3">
      <c r="A408" s="139"/>
      <c r="B408" s="136"/>
      <c r="C408" s="45">
        <v>2022</v>
      </c>
      <c r="D408" s="12">
        <v>4500</v>
      </c>
      <c r="E408" s="45"/>
      <c r="F408" s="12">
        <v>4500</v>
      </c>
      <c r="G408" s="55"/>
      <c r="H408" s="28"/>
    </row>
    <row r="409" spans="1:8" x14ac:dyDescent="0.3">
      <c r="A409" s="139"/>
      <c r="B409" s="136"/>
      <c r="C409" s="45">
        <v>2023</v>
      </c>
      <c r="D409" s="45">
        <v>3037.13</v>
      </c>
      <c r="E409" s="45"/>
      <c r="F409" s="45">
        <v>3037.13</v>
      </c>
      <c r="G409" s="55"/>
      <c r="H409" s="28"/>
    </row>
    <row r="410" spans="1:8" x14ac:dyDescent="0.3">
      <c r="A410" s="139"/>
      <c r="B410" s="136"/>
      <c r="C410" s="45">
        <v>2024</v>
      </c>
      <c r="D410" s="45">
        <v>3158.61</v>
      </c>
      <c r="E410" s="45"/>
      <c r="F410" s="45">
        <v>3158.61</v>
      </c>
      <c r="G410" s="55"/>
      <c r="H410" s="28"/>
    </row>
    <row r="411" spans="1:8" ht="17.100000000000001" customHeight="1" x14ac:dyDescent="0.3">
      <c r="A411" s="139"/>
      <c r="B411" s="106" t="s">
        <v>66</v>
      </c>
      <c r="C411" s="45">
        <v>2019</v>
      </c>
      <c r="D411" s="12">
        <v>2146.4</v>
      </c>
      <c r="E411" s="12"/>
      <c r="F411" s="12">
        <v>2146.4</v>
      </c>
      <c r="G411" s="55"/>
      <c r="H411" s="28"/>
    </row>
    <row r="412" spans="1:8" ht="23.1" customHeight="1" x14ac:dyDescent="0.3">
      <c r="A412" s="139"/>
      <c r="B412" s="107"/>
      <c r="C412" s="37">
        <v>2020</v>
      </c>
      <c r="D412" s="12">
        <v>1346.4</v>
      </c>
      <c r="E412" s="12"/>
      <c r="F412" s="12">
        <v>1346.4</v>
      </c>
      <c r="G412" s="55"/>
      <c r="H412" s="28"/>
    </row>
    <row r="413" spans="1:8" ht="22.05" customHeight="1" x14ac:dyDescent="0.3">
      <c r="A413" s="139"/>
      <c r="B413" s="107"/>
      <c r="C413" s="37">
        <v>2021</v>
      </c>
      <c r="D413" s="12">
        <v>4520.26</v>
      </c>
      <c r="E413" s="12"/>
      <c r="F413" s="12">
        <v>4520.26</v>
      </c>
      <c r="G413" s="55"/>
      <c r="H413" s="28"/>
    </row>
    <row r="414" spans="1:8" ht="20.55" customHeight="1" x14ac:dyDescent="0.3">
      <c r="A414" s="139"/>
      <c r="B414" s="107"/>
      <c r="C414" s="37">
        <v>2022</v>
      </c>
      <c r="D414" s="12">
        <v>4701.07</v>
      </c>
      <c r="E414" s="12"/>
      <c r="F414" s="12">
        <v>4701.07</v>
      </c>
      <c r="G414" s="55"/>
      <c r="H414" s="28"/>
    </row>
    <row r="415" spans="1:8" ht="20.55" customHeight="1" x14ac:dyDescent="0.3">
      <c r="A415" s="139"/>
      <c r="B415" s="107"/>
      <c r="C415" s="37">
        <v>2023</v>
      </c>
      <c r="D415" s="12">
        <v>2146.4</v>
      </c>
      <c r="E415" s="12"/>
      <c r="F415" s="12">
        <v>2146.4</v>
      </c>
      <c r="G415" s="55"/>
      <c r="H415" s="28"/>
    </row>
    <row r="416" spans="1:8" ht="19.05" customHeight="1" x14ac:dyDescent="0.3">
      <c r="A416" s="139"/>
      <c r="B416" s="108"/>
      <c r="C416" s="37">
        <v>2024</v>
      </c>
      <c r="D416" s="12">
        <v>2146.4</v>
      </c>
      <c r="E416" s="12"/>
      <c r="F416" s="12">
        <v>2146.4</v>
      </c>
      <c r="G416" s="55"/>
      <c r="H416" s="28"/>
    </row>
    <row r="417" spans="1:8" x14ac:dyDescent="0.3">
      <c r="A417" s="139"/>
      <c r="B417" s="134" t="s">
        <v>41</v>
      </c>
      <c r="C417" s="45">
        <v>2019</v>
      </c>
      <c r="D417" s="12">
        <v>1501</v>
      </c>
      <c r="E417" s="12"/>
      <c r="F417" s="12">
        <v>1501</v>
      </c>
      <c r="G417" s="55"/>
      <c r="H417" s="28"/>
    </row>
    <row r="418" spans="1:8" x14ac:dyDescent="0.3">
      <c r="A418" s="139"/>
      <c r="B418" s="134"/>
      <c r="C418" s="45">
        <v>2020</v>
      </c>
      <c r="D418" s="12">
        <v>1601</v>
      </c>
      <c r="E418" s="12"/>
      <c r="F418" s="12">
        <v>1601</v>
      </c>
      <c r="G418" s="55"/>
      <c r="H418" s="28"/>
    </row>
    <row r="419" spans="1:8" x14ac:dyDescent="0.3">
      <c r="A419" s="139"/>
      <c r="B419" s="134"/>
      <c r="C419" s="45">
        <v>2021</v>
      </c>
      <c r="D419" s="12">
        <v>1665</v>
      </c>
      <c r="E419" s="12"/>
      <c r="F419" s="12">
        <v>1665</v>
      </c>
      <c r="G419" s="55"/>
      <c r="H419" s="28"/>
    </row>
    <row r="420" spans="1:8" x14ac:dyDescent="0.3">
      <c r="A420" s="139"/>
      <c r="B420" s="134"/>
      <c r="C420" s="45">
        <v>2022</v>
      </c>
      <c r="D420" s="12">
        <v>1765</v>
      </c>
      <c r="E420" s="12"/>
      <c r="F420" s="12">
        <v>1765</v>
      </c>
      <c r="G420" s="55"/>
      <c r="H420" s="28"/>
    </row>
    <row r="421" spans="1:8" x14ac:dyDescent="0.3">
      <c r="A421" s="139"/>
      <c r="B421" s="134"/>
      <c r="C421" s="45">
        <v>2023</v>
      </c>
      <c r="D421" s="12">
        <v>1835.54</v>
      </c>
      <c r="E421" s="12"/>
      <c r="F421" s="12">
        <v>1835.54</v>
      </c>
      <c r="G421" s="55"/>
      <c r="H421" s="28"/>
    </row>
    <row r="422" spans="1:8" x14ac:dyDescent="0.3">
      <c r="A422" s="140"/>
      <c r="B422" s="134"/>
      <c r="C422" s="45">
        <v>2024</v>
      </c>
      <c r="D422" s="12">
        <v>1908.96</v>
      </c>
      <c r="E422" s="12"/>
      <c r="F422" s="12">
        <v>1908.96</v>
      </c>
      <c r="G422" s="55"/>
      <c r="H422" s="28"/>
    </row>
    <row r="423" spans="1:8" ht="14.4" customHeight="1" x14ac:dyDescent="0.3">
      <c r="A423" s="106" t="s">
        <v>71</v>
      </c>
      <c r="B423" s="106" t="s">
        <v>31</v>
      </c>
      <c r="C423" s="97">
        <v>2019</v>
      </c>
      <c r="D423" s="12">
        <v>20000</v>
      </c>
      <c r="E423" s="12"/>
      <c r="F423" s="12">
        <v>20000</v>
      </c>
      <c r="G423" s="53"/>
      <c r="H423" s="28"/>
    </row>
    <row r="424" spans="1:8" ht="22.2" customHeight="1" x14ac:dyDescent="0.3">
      <c r="A424" s="107"/>
      <c r="B424" s="107"/>
      <c r="C424" s="97">
        <v>2020</v>
      </c>
      <c r="D424" s="12">
        <v>115000</v>
      </c>
      <c r="E424" s="12"/>
      <c r="F424" s="12">
        <v>115000</v>
      </c>
      <c r="G424" s="28"/>
      <c r="H424" s="28"/>
    </row>
    <row r="425" spans="1:8" ht="35.4" customHeight="1" x14ac:dyDescent="0.3">
      <c r="A425" s="108"/>
      <c r="B425" s="108"/>
      <c r="C425" s="98">
        <v>2021</v>
      </c>
      <c r="D425" s="12">
        <v>70000</v>
      </c>
      <c r="E425" s="12"/>
      <c r="F425" s="12">
        <v>70000</v>
      </c>
      <c r="G425" s="28"/>
      <c r="H425" s="28"/>
    </row>
    <row r="426" spans="1:8" x14ac:dyDescent="0.3">
      <c r="A426" s="33" t="s">
        <v>8</v>
      </c>
      <c r="B426" s="28"/>
      <c r="C426" s="12"/>
      <c r="D426" s="12">
        <f>SUM(D423:D425)</f>
        <v>205000</v>
      </c>
      <c r="E426" s="12"/>
      <c r="F426" s="12">
        <f>SUM(F423:F425)</f>
        <v>205000</v>
      </c>
      <c r="G426" s="28"/>
      <c r="H426" s="28"/>
    </row>
  </sheetData>
  <mergeCells count="110">
    <mergeCell ref="B405:B410"/>
    <mergeCell ref="A174:A180"/>
    <mergeCell ref="B174:B180"/>
    <mergeCell ref="B70:B76"/>
    <mergeCell ref="A70:A76"/>
    <mergeCell ref="B86:B92"/>
    <mergeCell ref="A86:A92"/>
    <mergeCell ref="A158:A164"/>
    <mergeCell ref="B158:B164"/>
    <mergeCell ref="A281:A294"/>
    <mergeCell ref="B281:B294"/>
    <mergeCell ref="A150:A156"/>
    <mergeCell ref="A142:A148"/>
    <mergeCell ref="B142:B148"/>
    <mergeCell ref="A118:A124"/>
    <mergeCell ref="B118:B124"/>
    <mergeCell ref="B126:B132"/>
    <mergeCell ref="A126:A132"/>
    <mergeCell ref="B134:B140"/>
    <mergeCell ref="A273:A279"/>
    <mergeCell ref="B273:B279"/>
    <mergeCell ref="B208:B214"/>
    <mergeCell ref="A208:A214"/>
    <mergeCell ref="B215:B221"/>
    <mergeCell ref="B411:B416"/>
    <mergeCell ref="B238:B244"/>
    <mergeCell ref="A238:A244"/>
    <mergeCell ref="B246:B252"/>
    <mergeCell ref="A246:A252"/>
    <mergeCell ref="A262:A264"/>
    <mergeCell ref="B262:B264"/>
    <mergeCell ref="B254:B260"/>
    <mergeCell ref="A254:A260"/>
    <mergeCell ref="A401:A422"/>
    <mergeCell ref="A315:A321"/>
    <mergeCell ref="A331:A337"/>
    <mergeCell ref="B417:B422"/>
    <mergeCell ref="A378:A385"/>
    <mergeCell ref="B315:B321"/>
    <mergeCell ref="B323:B329"/>
    <mergeCell ref="A323:A329"/>
    <mergeCell ref="A339:A345"/>
    <mergeCell ref="A296:A302"/>
    <mergeCell ref="B296:B302"/>
    <mergeCell ref="B312:B313"/>
    <mergeCell ref="A312:A313"/>
    <mergeCell ref="A387:A392"/>
    <mergeCell ref="B304:B310"/>
    <mergeCell ref="B401:B404"/>
    <mergeCell ref="A304:A310"/>
    <mergeCell ref="B331:B337"/>
    <mergeCell ref="B362:B368"/>
    <mergeCell ref="B355:B361"/>
    <mergeCell ref="A355:A368"/>
    <mergeCell ref="B370:B376"/>
    <mergeCell ref="A370:A376"/>
    <mergeCell ref="A347:A353"/>
    <mergeCell ref="B347:B353"/>
    <mergeCell ref="A394:A399"/>
    <mergeCell ref="B339:B345"/>
    <mergeCell ref="B387:B392"/>
    <mergeCell ref="B394:B399"/>
    <mergeCell ref="B378:B385"/>
    <mergeCell ref="B166:B172"/>
    <mergeCell ref="A166:A172"/>
    <mergeCell ref="D3:H3"/>
    <mergeCell ref="C3:C4"/>
    <mergeCell ref="A3:A4"/>
    <mergeCell ref="B3:B4"/>
    <mergeCell ref="A47:A52"/>
    <mergeCell ref="B47:B52"/>
    <mergeCell ref="B39:B44"/>
    <mergeCell ref="B62:B68"/>
    <mergeCell ref="A64:A68"/>
    <mergeCell ref="A6:A12"/>
    <mergeCell ref="B6:B12"/>
    <mergeCell ref="A22:A28"/>
    <mergeCell ref="B22:B28"/>
    <mergeCell ref="B30:B36"/>
    <mergeCell ref="A30:A36"/>
    <mergeCell ref="B14:B20"/>
    <mergeCell ref="A14:A20"/>
    <mergeCell ref="A39:A44"/>
    <mergeCell ref="B54:B60"/>
    <mergeCell ref="A54:A60"/>
    <mergeCell ref="A62:A63"/>
    <mergeCell ref="B266:B271"/>
    <mergeCell ref="A266:A271"/>
    <mergeCell ref="A223:A236"/>
    <mergeCell ref="B200:B206"/>
    <mergeCell ref="A200:A206"/>
    <mergeCell ref="A215:A221"/>
    <mergeCell ref="B223:B236"/>
    <mergeCell ref="A2:H2"/>
    <mergeCell ref="A423:A425"/>
    <mergeCell ref="B423:B425"/>
    <mergeCell ref="A78:A84"/>
    <mergeCell ref="B78:B84"/>
    <mergeCell ref="A94:A100"/>
    <mergeCell ref="B94:B100"/>
    <mergeCell ref="B150:B156"/>
    <mergeCell ref="A192:A198"/>
    <mergeCell ref="B192:B198"/>
    <mergeCell ref="B182:B188"/>
    <mergeCell ref="A182:A188"/>
    <mergeCell ref="B102:B108"/>
    <mergeCell ref="A102:A108"/>
    <mergeCell ref="A112:A116"/>
    <mergeCell ref="B112:B116"/>
    <mergeCell ref="A134:A140"/>
  </mergeCells>
  <pageMargins left="0.25" right="0.25" top="0.75" bottom="0.75" header="0.3" footer="0.3"/>
  <pageSetup paperSize="9" fitToHeight="0" orientation="landscape" r:id="rId1"/>
  <ignoredErrors>
    <ignoredError sqref="E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мой с испр(проект 2019</vt:lpstr>
      <vt:lpstr>Лист3</vt:lpstr>
      <vt:lpstr>'мой с испр(проект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Нелли Николаевна ПАВЛОВСКАЯ</dc:creator>
  <cp:lastModifiedBy>Татьяна Николаевна Чепрасова</cp:lastModifiedBy>
  <cp:lastPrinted>2020-10-23T11:13:41Z</cp:lastPrinted>
  <dcterms:created xsi:type="dcterms:W3CDTF">2017-05-12T06:34:35Z</dcterms:created>
  <dcterms:modified xsi:type="dcterms:W3CDTF">2020-11-13T13:42:43Z</dcterms:modified>
</cp:coreProperties>
</file>