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0" yWindow="2160" windowWidth="15480" windowHeight="93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C20" i="1" l="1"/>
  <c r="C156" i="1" s="1"/>
  <c r="D9" i="1"/>
  <c r="D20" i="1" s="1"/>
  <c r="L22" i="1"/>
  <c r="H22" i="1"/>
  <c r="D22" i="1"/>
  <c r="D32" i="1" s="1"/>
  <c r="D93" i="1"/>
  <c r="D89" i="1"/>
  <c r="D81" i="1"/>
  <c r="H9" i="1" l="1"/>
  <c r="L9" i="1"/>
  <c r="L14" i="1"/>
  <c r="L145" i="1"/>
  <c r="L155" i="1" s="1"/>
  <c r="H145" i="1"/>
  <c r="D145" i="1"/>
  <c r="L125" i="1" l="1"/>
  <c r="L122" i="1" s="1"/>
  <c r="L128" i="1" s="1"/>
  <c r="H122" i="1"/>
  <c r="H128" i="1" s="1"/>
  <c r="D122" i="1"/>
  <c r="D128" i="1" s="1"/>
  <c r="H118" i="1"/>
  <c r="L114" i="1"/>
  <c r="H114" i="1"/>
  <c r="L113" i="1"/>
  <c r="M111" i="1"/>
  <c r="M110" i="1" s="1"/>
  <c r="M120" i="1" s="1"/>
  <c r="L111" i="1"/>
  <c r="I110" i="1"/>
  <c r="I120" i="1" s="1"/>
  <c r="H110" i="1"/>
  <c r="L110" i="1" s="1"/>
  <c r="E120" i="1"/>
  <c r="D110" i="1"/>
  <c r="D120" i="1" s="1"/>
  <c r="M108" i="1"/>
  <c r="I108" i="1"/>
  <c r="D108" i="1"/>
  <c r="H120" i="1" l="1"/>
  <c r="L120" i="1"/>
  <c r="L102" i="1" l="1"/>
  <c r="H102" i="1"/>
  <c r="L99" i="1"/>
  <c r="H99" i="1"/>
  <c r="M96" i="1"/>
  <c r="L96" i="1"/>
  <c r="L93" i="1" s="1"/>
  <c r="H93" i="1"/>
  <c r="L92" i="1"/>
  <c r="L91" i="1"/>
  <c r="L90" i="1"/>
  <c r="H89" i="1"/>
  <c r="L86" i="1"/>
  <c r="L84" i="1"/>
  <c r="L83" i="1"/>
  <c r="L82" i="1"/>
  <c r="H81" i="1"/>
  <c r="L89" i="1" l="1"/>
  <c r="L81" i="1"/>
  <c r="H108" i="1"/>
  <c r="L55" i="1"/>
  <c r="H55" i="1"/>
  <c r="L140" i="1"/>
  <c r="H140" i="1"/>
  <c r="D140" i="1"/>
  <c r="L134" i="1"/>
  <c r="L142" i="1" s="1"/>
  <c r="H134" i="1"/>
  <c r="D134" i="1"/>
  <c r="L130" i="1"/>
  <c r="H130" i="1"/>
  <c r="D130" i="1"/>
  <c r="L77" i="1"/>
  <c r="H77" i="1"/>
  <c r="D77" i="1"/>
  <c r="L75" i="1"/>
  <c r="H75" i="1"/>
  <c r="D75" i="1"/>
  <c r="L62" i="1"/>
  <c r="H62" i="1"/>
  <c r="D62" i="1"/>
  <c r="L59" i="1"/>
  <c r="H59" i="1"/>
  <c r="D59" i="1"/>
  <c r="L57" i="1"/>
  <c r="H57" i="1"/>
  <c r="D57" i="1"/>
  <c r="L108" i="1" l="1"/>
  <c r="L79" i="1"/>
  <c r="D142" i="1"/>
  <c r="D79" i="1"/>
  <c r="H142" i="1"/>
  <c r="H79" i="1"/>
  <c r="L41" i="1"/>
  <c r="D34" i="1"/>
  <c r="H41" i="1" l="1"/>
  <c r="N41" i="1"/>
  <c r="M41" i="1"/>
  <c r="J41" i="1"/>
  <c r="J48" i="1" s="1"/>
  <c r="I41" i="1"/>
  <c r="I48" i="1" s="1"/>
  <c r="I156" i="1" l="1"/>
  <c r="M48" i="1" l="1"/>
  <c r="D41" i="1"/>
  <c r="D48" i="1" s="1"/>
  <c r="M156" i="1" l="1"/>
  <c r="J156" i="1"/>
  <c r="D155" i="1" l="1"/>
  <c r="H155" i="1" l="1"/>
  <c r="F41" i="1" l="1"/>
  <c r="F156" i="1" s="1"/>
  <c r="E41" i="1"/>
  <c r="E48" i="1" s="1"/>
  <c r="H34" i="1" l="1"/>
  <c r="H48" i="1" s="1"/>
  <c r="H156" i="1" s="1"/>
  <c r="F48" i="1"/>
  <c r="L34" i="1" l="1"/>
  <c r="L48" i="1" s="1"/>
  <c r="L156" i="1" s="1"/>
  <c r="D50" i="1" l="1"/>
  <c r="N48" i="1" l="1"/>
  <c r="N156" i="1" s="1"/>
  <c r="D55" i="1" l="1"/>
  <c r="D156" i="1" s="1"/>
  <c r="E55" i="1" l="1"/>
  <c r="E156" i="1" s="1"/>
</calcChain>
</file>

<file path=xl/comments1.xml><?xml version="1.0" encoding="utf-8"?>
<comments xmlns="http://schemas.openxmlformats.org/spreadsheetml/2006/main">
  <authors>
    <author>Татьяна Николаевна Чепрасова</author>
  </authors>
  <commentLis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Чепрасова: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<sst xmlns="http://schemas.openxmlformats.org/spreadsheetml/2006/main" count="533" uniqueCount="453">
  <si>
    <t>№</t>
  </si>
  <si>
    <t>Федеральный бюджет</t>
  </si>
  <si>
    <t>Областной бюджет</t>
  </si>
  <si>
    <t>Местный бюджет</t>
  </si>
  <si>
    <t>Прочие источники</t>
  </si>
  <si>
    <t>Подпрограмма 1 «Гармонизация межнациональных и межконфессиональных отношений в Ленинградской области»</t>
  </si>
  <si>
    <t>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</si>
  <si>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</si>
  <si>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Организация проведения мероприятий, направленных на социально-культурную адаптацию мигрантов в Ленинградской области</t>
  </si>
  <si>
    <t>Подпрограмма 2 «Поддержка этнокультурной самобытности коренных малочисленных народов, проживающих на территории Ленинградской области»</t>
  </si>
  <si>
    <t xml:space="preserve">2.1. </t>
  </si>
  <si>
    <t xml:space="preserve">2.2. </t>
  </si>
  <si>
    <t>2.3.</t>
  </si>
  <si>
    <t>2.3.1.</t>
  </si>
  <si>
    <t>2.3.2.</t>
  </si>
  <si>
    <t>Подпрограмма 3 «Создание условий для эффективного выполнения органами местного самоуправления своих полномочий»</t>
  </si>
  <si>
    <t>Подпрограмма 4 «Развитие системы защиты прав потребителей в Ленинградской области»</t>
  </si>
  <si>
    <t>Организация и проведение обучающих семинаров по законодательству о защите прав потребителей для юридических лиц, индивидуальных предпринимателей и населения Ленинградской области</t>
  </si>
  <si>
    <t>Разработка и издание информационно-справочных материалов (справочников, брошюр, памяток) для населения, предпринимателей и юридических лиц по вопросам зашиты прав потребителей</t>
  </si>
  <si>
    <t>Подпрограмма 5 «Общество и власть»</t>
  </si>
  <si>
    <t>5.1.</t>
  </si>
  <si>
    <t>5.2.</t>
  </si>
  <si>
    <t>5.3.</t>
  </si>
  <si>
    <t>5.4.</t>
  </si>
  <si>
    <t>5.5.</t>
  </si>
  <si>
    <t>6.1.</t>
  </si>
  <si>
    <t>6.1.1.</t>
  </si>
  <si>
    <t>6.2.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</si>
  <si>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</si>
  <si>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Реализация комплекса мер по содействию трудовой адаптации и занятости молодежи</t>
  </si>
  <si>
    <t>6.4.</t>
  </si>
  <si>
    <t>Реализация комплекса мер по поддержке молодых семей и пропаганде семейных ценностей</t>
  </si>
  <si>
    <t>6.4.1.</t>
  </si>
  <si>
    <t>6.5.1.</t>
  </si>
  <si>
    <t>6.6.</t>
  </si>
  <si>
    <t>7.1. </t>
  </si>
  <si>
    <t>Реализация комплекса мер по сохранению исторической памяти</t>
  </si>
  <si>
    <t>7.1.1.</t>
  </si>
  <si>
    <t>7.1.2.</t>
  </si>
  <si>
    <t>7.2.</t>
  </si>
  <si>
    <t>Реализация комплекса мер по гражданско-патриотическому и духовно-нравственному воспитанию молодежи</t>
  </si>
  <si>
    <t>7.2.1.</t>
  </si>
  <si>
    <t>7.2.2.</t>
  </si>
  <si>
    <t>7.2.3.</t>
  </si>
  <si>
    <t>Реализация комплекса мер по профилактике правонарушений и рискованного поведения в молодежной среде</t>
  </si>
  <si>
    <t>8.2.</t>
  </si>
  <si>
    <t>Реализация комплекса мер по формированию культуры межэтнических и межконфессиональных отношений в молодежной среде</t>
  </si>
  <si>
    <t>Подпрограмма 9 «Государственная поддержка социально ориентированных некоммерческих организаций»</t>
  </si>
  <si>
    <t>1.1</t>
  </si>
  <si>
    <t>1.1.1</t>
  </si>
  <si>
    <t>1.1.2</t>
  </si>
  <si>
    <t>1.1.3</t>
  </si>
  <si>
    <t>1.2</t>
  </si>
  <si>
    <t>1.3</t>
  </si>
  <si>
    <t>4.1</t>
  </si>
  <si>
    <t>9.1</t>
  </si>
  <si>
    <t>9.2</t>
  </si>
  <si>
    <t>9.3</t>
  </si>
  <si>
    <t>в том числе</t>
  </si>
  <si>
    <t>Проведение областных тематических слетов</t>
  </si>
  <si>
    <t xml:space="preserve">Мероприятия, посвященные памятным датам и событиям Ленинградской области </t>
  </si>
  <si>
    <t>Проведение мероприятий по гражданскому воспитанию молодежи</t>
  </si>
  <si>
    <t>Межрегиональная конференция руководителей поисковых отрядов</t>
  </si>
  <si>
    <t>Конференция "Нравственные ценности в современном мире"</t>
  </si>
  <si>
    <t>7.3.</t>
  </si>
  <si>
    <t>Реализация комплекса мер по военно-патриотическому воспитанию молодежи</t>
  </si>
  <si>
    <t>Проведение мероприятий по военно-патриотическому воспитанию молодежи</t>
  </si>
  <si>
    <t>7.3.1.</t>
  </si>
  <si>
    <t>Подпрограмма 8 «Профилактика асоциального поведения в молодежной среде»</t>
  </si>
  <si>
    <t>Реализация комплексной информационной кампании, направленной на укрепление единства российской нации</t>
  </si>
  <si>
    <t>1.2.1.</t>
  </si>
  <si>
    <t>1.2.2.</t>
  </si>
  <si>
    <t>Реализация мероприятий, направленных на распространение знаний о народах России, укрепление традиционных духовных и нравственных ценностей</t>
  </si>
  <si>
    <t>3.1.</t>
  </si>
  <si>
    <t>3.1.1.</t>
  </si>
  <si>
    <t xml:space="preserve">Научное и методическое обеспечение деятельности органов местного самоуправления Ленинградской области </t>
  </si>
  <si>
    <t>4.1.1.</t>
  </si>
  <si>
    <t>3.1.2.</t>
  </si>
  <si>
    <t>3.1.3.</t>
  </si>
  <si>
    <t>3.2.</t>
  </si>
  <si>
    <t xml:space="preserve">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 муниципальных районов и городского округа </t>
  </si>
  <si>
    <t xml:space="preserve">Государственная поддержка проектов местных инициатив граждан </t>
  </si>
  <si>
    <t>3.3.</t>
  </si>
  <si>
    <t>3.3.1.</t>
  </si>
  <si>
    <t>3.3.2.</t>
  </si>
  <si>
    <t>Осуществление просветительской деятельности в области законодательства о защите прав потребителей</t>
  </si>
  <si>
    <t>4.1.2.</t>
  </si>
  <si>
    <t>4.2.</t>
  </si>
  <si>
    <t xml:space="preserve">Организация бесплатной юридической помощи по вопросам защиты прав потребителей </t>
  </si>
  <si>
    <t>4.2.1.</t>
  </si>
  <si>
    <t>Субсидии на обеспечение деятельности информационно-консультационных центров для потребителей</t>
  </si>
  <si>
    <t>Повышение информационной открытости органов государственной власти Ленинградской области</t>
  </si>
  <si>
    <t>5.1.1.</t>
  </si>
  <si>
    <t>5.2.1.</t>
  </si>
  <si>
    <t>5.2.2.</t>
  </si>
  <si>
    <t>5.3.1.</t>
  </si>
  <si>
    <t>5.3.2.</t>
  </si>
  <si>
    <t>5.3.3.</t>
  </si>
  <si>
    <t>5.3.4.</t>
  </si>
  <si>
    <t>Поддержка средств массовой информации Ленинградской области и предприятий полиграфии</t>
  </si>
  <si>
    <t>Информационная, методическая и иная поддержка общественных совещательных органов</t>
  </si>
  <si>
    <t>5.4.1.</t>
  </si>
  <si>
    <t>Исследования общественного мнения и мониторинг информационного поля</t>
  </si>
  <si>
    <t>5.5.1.</t>
  </si>
  <si>
    <t>Государственная поддержка творческой и талантливой молодежи</t>
  </si>
  <si>
    <t>Мероприятия по поддержке творческой и талантливой молодежи</t>
  </si>
  <si>
    <t>Создание условий для развития и эффективной деятельности социально ориентированных некоммерческих  организаций в Ленинградской области</t>
  </si>
  <si>
    <t>9.1.1.</t>
  </si>
  <si>
    <t>Государственная поддержка проектов и программ социально ориентированных некоммерческих  общественных организаций</t>
  </si>
  <si>
    <t>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</t>
  </si>
  <si>
    <t>9.3.1.</t>
  </si>
  <si>
    <t>Всего по подпрограмме 9</t>
  </si>
  <si>
    <t>Всего по подпрограмме 8</t>
  </si>
  <si>
    <t>Всего по подпрограмме 7</t>
  </si>
  <si>
    <t>Всего по подпрограмме 6</t>
  </si>
  <si>
    <t>Всего по подпрограмме 5</t>
  </si>
  <si>
    <t>Всего по подпрограмме 4</t>
  </si>
  <si>
    <t>Всего по подпрограмме 3</t>
  </si>
  <si>
    <t>Всего по подпрограмме 2</t>
  </si>
  <si>
    <t>Всего по подпрограмме 1</t>
  </si>
  <si>
    <t>1.2.3.</t>
  </si>
  <si>
    <t>Субсидии на реализацию социально значимых проектов в сфере книгоиздания</t>
  </si>
  <si>
    <t>Организация и проведение творческих и информационных  мероприятий для  представителей  медиа-сферы Ленинградской  области и организация участия медиа-сферы  Ленинградской области в мероприятиях</t>
  </si>
  <si>
    <t>Организация выпуска  информационно-справочной и методической полиграфической продукции для средств  массовой информации  Ленинградской области</t>
  </si>
  <si>
    <t>Организационная поддержка деятельности консультативных советов, созданных при  Губернаторе Ленинградской области</t>
  </si>
  <si>
    <t>Организация  научных, аналитических и социологических  исследований</t>
  </si>
  <si>
    <t>9.2.1.</t>
  </si>
  <si>
    <t>9.2.2.</t>
  </si>
  <si>
    <t>9.2.3.</t>
  </si>
  <si>
    <t>9.2.4.</t>
  </si>
  <si>
    <t>Субсидии  социально  ориентированным некоммерческим организациям в сфере  развития гражданского общества</t>
  </si>
  <si>
    <t>Организация постоянного мониторинга и анализа деятельности социально ориентированных  некоммерческих организаций</t>
  </si>
  <si>
    <t>Содействие развитию сферы межнациональных и межконфессиональных отношений</t>
  </si>
  <si>
    <t>1.1.4</t>
  </si>
  <si>
    <t>Создание условий для развития взаимодействия представителей  различных конфессий и национальностей</t>
  </si>
  <si>
    <t>Содействие проведению торжественных мероприятий, приуроченных к памятным и праздничным датам в истории народов России</t>
  </si>
  <si>
    <t>2.1.1</t>
  </si>
  <si>
    <t>Обеспечение реализации комплексных программ (проектов) по сохранению этнической самобытности коренных малочисленных народов Ленинградской области</t>
  </si>
  <si>
    <t>2.1.2</t>
  </si>
  <si>
    <t>Этнокультурное развитие народов, проживающих на территории Ленинградской области</t>
  </si>
  <si>
    <t>2.1.3</t>
  </si>
  <si>
    <t>2.2.1</t>
  </si>
  <si>
    <t>2.2.2</t>
  </si>
  <si>
    <t>Создание условий для развития информационной среды, научное и методическое обеспечение вопросов сохранения и развития этнокультурного наследия коренных малочисленных народов, проживающих на территории Ленинградской области</t>
  </si>
  <si>
    <t>Обеспечение  функционирования действующих и создание  новых  официальных  интернет-ресурсов и сервисов в сети «Интернет»</t>
  </si>
  <si>
    <t>Организация мероприятий  в сфере  социальной рекламы</t>
  </si>
  <si>
    <t>Реализация мероприятий государственной программы Российской Федерации  "Реализация государственной национальной политики"</t>
  </si>
  <si>
    <t>1.3.1</t>
  </si>
  <si>
    <t>Реализация мероприятий, направленных на социально-культурную адаптацию мигрантов в Ленинградской области</t>
  </si>
  <si>
    <t>Организация создания и реализации социальной рекламы и социально значимых проектов</t>
  </si>
  <si>
    <t>5.3.5.</t>
  </si>
  <si>
    <t>Организация и проведение конкурса на соискание премий Правительства Ленинградской области в сфере журналистики</t>
  </si>
  <si>
    <t>6.</t>
  </si>
  <si>
    <t>Подпрограмма 6 «Молодежь Ленинградской области»</t>
  </si>
  <si>
    <t>Подпрограмма 7 «Патриотическое воспитание граждан Ленинградской области»</t>
  </si>
  <si>
    <t>9.1.2.</t>
  </si>
  <si>
    <t>Разработка и реализация программ, направленных на повышение квалификации для сотрудников социально ориентированных некоммерческих организаций Ленинградской области</t>
  </si>
  <si>
    <t xml:space="preserve">Издание информационно-справочной, методической литературы по вопросам поддержки и развития деятельности социально ориентированных некоммерческих организаций </t>
  </si>
  <si>
    <t>9.2.5.</t>
  </si>
  <si>
    <t>Субсидии социально ориентированным некоммерческим организациям в виде грантов Губернатора Ленинградской области на реализацию проектов</t>
  </si>
  <si>
    <t>Субсидии в целях финансового обеспечения затрат в связи с производством продукции электронными средствами массовой информации</t>
  </si>
  <si>
    <t>Субсидии в целях финансового обеспечения затрат в связи с производством периодических печатных изданий</t>
  </si>
  <si>
    <t>9.1.3</t>
  </si>
  <si>
    <t>Субсидии социально ориентированным некоммерческим организациям в сфере социальной поддержки ветеранов</t>
  </si>
  <si>
    <t>Субсидии социально ориентированным некоммерческим организациям в сфере социальной поддержки детей</t>
  </si>
  <si>
    <t>Реализация проекта "Клуб молодой семьи Ленинградской области"</t>
  </si>
  <si>
    <t>Субсидии бюджетам поселений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</si>
  <si>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Сведения о достигнутых результатах</t>
  </si>
  <si>
    <t xml:space="preserve">Наименование основного мероприятия, мероприятия основного мероприятия, мероприятия </t>
  </si>
  <si>
    <t>«Развитие международных, внешнеэкономических и межрегиональных связей Ленинградской области».</t>
  </si>
  <si>
    <t>Мероприятия по продвижению русской культуры за рубежом и взаимодействию с организациями соотечественников за рубежом</t>
  </si>
  <si>
    <t>Участие соотечественников в образовательном форуме «Ладога»</t>
  </si>
  <si>
    <t xml:space="preserve">Участие соотечественников в Ленинградском молодежном форуме имени Александра Невского </t>
  </si>
  <si>
    <t>10.2.1.</t>
  </si>
  <si>
    <t>10.2.2.</t>
  </si>
  <si>
    <t>10.1</t>
  </si>
  <si>
    <t>10.2.3.</t>
  </si>
  <si>
    <t>Участие соотечественников в мероприятиях, посвященных памятным датам в Ленинградской области</t>
  </si>
  <si>
    <t>10.2.5.</t>
  </si>
  <si>
    <t>Взаимодействие с русскоязычной прессой и организациями соотечественников за рубежом</t>
  </si>
  <si>
    <t>10.2.6.</t>
  </si>
  <si>
    <t>Организация и проведение курсов повышения квалификации и переподготовки педагогов и специалистов в области образования из числа</t>
  </si>
  <si>
    <t>10.2.7.</t>
  </si>
  <si>
    <t>Участие детей соотечественников в изучении различных учебных предметов в образовательных предметных сессиях для одаренных детей, а также в предметных сессиях по изучению русского языка в летний период</t>
  </si>
  <si>
    <t>10.2.8.</t>
  </si>
  <si>
    <t>Подготовка и проведение конференций, видеоконференций по проблемам обучения и воспитания для педагогов русских школ в Эстонии и родителей из числа соотечественников, проживающих за рубежом</t>
  </si>
  <si>
    <t>10.2.4.</t>
  </si>
  <si>
    <t xml:space="preserve">Всего по государственной программе </t>
  </si>
  <si>
    <t>3.3.3.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</si>
  <si>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</si>
  <si>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5.3.6.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</si>
  <si>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</si>
  <si>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5.3.7.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</si>
  <si>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</si>
  <si>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5.3.8.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</si>
  <si>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</si>
  <si>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5.3.9.</t>
  </si>
  <si>
    <t>Гранты в форме субсидий средствам массовой информации Ленинградской области на реализацию медиапроектов</t>
  </si>
  <si>
    <t>7.1.3.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</si>
  <si>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</si>
  <si>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Местный        бюджет</t>
  </si>
  <si>
    <t>10.2.</t>
  </si>
  <si>
    <t xml:space="preserve">Взаимодействие с соотечественниками, проживающими за рубежом
</t>
  </si>
  <si>
    <t xml:space="preserve"> </t>
  </si>
  <si>
    <t>5.3.10.</t>
  </si>
  <si>
    <t>Единовременная денежная выплата лицам, удостоенным почетного звания Ленинградской области "Почетный работник средств массовой информации Ленинградской области"</t>
  </si>
  <si>
    <t>5.3.11.</t>
  </si>
  <si>
    <t>Изготовление нагрудного знака и удостоверения к почетному званию Ленинградской области "Почетный работник средств массовой информации Ленинградской области"</t>
  </si>
  <si>
    <t>Поддержано 10 проектов</t>
  </si>
  <si>
    <t>Поддержано 5 проектов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</si>
  <si>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</si>
  <si>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Разработка и издание сборников нормативных правовых актов (в том числе типовых), аналитических, методических, справочных и информационных материалов, рекомендаций для ОМС по вопросам местного значения и реализации переданных отдельных государственных полномочий</t>
  </si>
  <si>
    <t>Участие в обеспечении дополнительного профессионального образования лиц, замещающих муниципальные должности и должности муниципальной службы в ОМС МО Ленинградской области</t>
  </si>
  <si>
    <t>Развитие информационной среды, научное и методическое обеспечение в сферах деятельности коренных малочисленных народов, проживающих на территории ЛО, популяризация их культурно-исторических традиций</t>
  </si>
  <si>
    <t>3.3.4.</t>
  </si>
  <si>
    <t>Премирование победителей областного конкурса "Лучший староста Ленинградской области"</t>
  </si>
  <si>
    <t>Субсидии бюджетам поселений на реализацию областного закона                  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</si>
  <si>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Проведено 1 мероприятие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</si>
  <si>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</si>
  <si>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Гранты за наибольшую динамику в итоговом распределении по результатам комплексной оценки эффективности деятельности органов местного самоуправления муниципальных районов и городского округа Ленинградской области</t>
  </si>
  <si>
    <t>3.2.1.</t>
  </si>
  <si>
    <t>3.2.2.</t>
  </si>
  <si>
    <t>Премии Губернатора Ленинградской области для поддержки талантливой молодежи</t>
  </si>
  <si>
    <t>Проектирование, строительство и реконструкция объектов</t>
  </si>
  <si>
    <t>6.7.1</t>
  </si>
  <si>
    <t xml:space="preserve">Проведение мониторинга и анализа состояния сферы межнациональных и межконфессиональных отношений в Ленинградской области  </t>
  </si>
  <si>
    <t>Объем финансового обеспечения государственной программы в 2020 году (тыс. руб.)</t>
  </si>
  <si>
    <t>6.5.2.</t>
  </si>
  <si>
    <t xml:space="preserve">Субсидии на реализацию мероприятий, проводимых в рамках государственных программ Ленинградской области, не включенных в государственное задание </t>
  </si>
  <si>
    <t>Субсидии на реализацию комплекса мер по сохранению исторической памяти</t>
  </si>
  <si>
    <t xml:space="preserve">Подпрограмма 10 "Развитие международных и межрегиональных связей Ленинградской области"
</t>
  </si>
  <si>
    <t xml:space="preserve">Информационная и консультационная, методическая и иная поддержка социально ориентированных некоммерческих организаций 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</si>
  <si>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</si>
  <si>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10.3</t>
  </si>
  <si>
    <t>Сохранение выявленного объекта культурного насле-дия «Городская усадьба, конец XVIII в. - начало XIX в., с палатами XVII в. в интерьерах росписи, начало XIX в. – Южный флигель городской усадьбы Клаповской, сер. XIX в., кон. XIX в.» с приспособлением под Представительство Ленинградской области в г.Москва» (Работы по сохранению выявленного объекта культурного наследия "Городская усадьба Клаповской, г. Москва, ул. Гончарная, д.14)</t>
  </si>
  <si>
    <t>Итого по подпрограмме 10</t>
  </si>
  <si>
    <t>Проведение совещаний, семинаров, научно-практических конференций с главами, главами администраций, депутатами и муниципальными служащими ОМС МО по актуальным проблемам, возникающим при решении вопросов местного значения и реализации переданных отдельных государственных полномочий</t>
  </si>
  <si>
    <t>Проведено 2 семинара, в которых  приняли участие более 40 человек</t>
  </si>
  <si>
    <t>3.5.</t>
  </si>
  <si>
    <t>Развитие общественной инфраструктуры муниципального значения в Ленинградской области</t>
  </si>
  <si>
    <t>5.3.12.</t>
  </si>
  <si>
    <t>проведено 5 мероприятий</t>
  </si>
  <si>
    <t>7 социально значимых проектов в сфере книгоиздания</t>
  </si>
  <si>
    <t>6 нагрудных знаков, 6 удостоверений</t>
  </si>
  <si>
    <t xml:space="preserve"> 1 мероприятие </t>
  </si>
  <si>
    <t>волонтерское сопровожение в 18 муниципальных образованиях (МО)</t>
  </si>
  <si>
    <t>перечислены субсидии 31 муниципальным образованиям</t>
  </si>
  <si>
    <t>проведено 1 мероприятие</t>
  </si>
  <si>
    <t>проведены 3 мероприятия</t>
  </si>
  <si>
    <t xml:space="preserve">проведены 2 мероприятия </t>
  </si>
  <si>
    <t>6.8.</t>
  </si>
  <si>
    <t>Региональный проект "Социальная активность"</t>
  </si>
  <si>
    <t>8.1.</t>
  </si>
  <si>
    <t>охват 310 человек, поддержаны  5 проектов</t>
  </si>
  <si>
    <t>8.1.1</t>
  </si>
  <si>
    <t>Межрегиональная научно-практическая конференция по вопросам профилактики асоциального поведения в молодежной среде</t>
  </si>
  <si>
    <t>8.1.3</t>
  </si>
  <si>
    <t>8.1.6</t>
  </si>
  <si>
    <t>Мероприятия по профилактике правонаружений в молодежной среде</t>
  </si>
  <si>
    <t>310  человек</t>
  </si>
  <si>
    <t>8.2.1</t>
  </si>
  <si>
    <t xml:space="preserve">Мероприятия по профилактике распространения идеологии терроризма и экстремистских проявлений в молодежной среде </t>
  </si>
  <si>
    <t>Мероприятия не реализованы ввиду  ограничений, связанных с эпидемиологической обстановкой</t>
  </si>
  <si>
    <t>Оценка выполнения</t>
  </si>
  <si>
    <t xml:space="preserve">                                                                                                    Отчет о реализации государственной программы
Наименование государственной программы: «Устойчивое общественное развитие в Ленинградской области»
Отчетный период: январь-декабрь 2020 года
Ответственный исполнитель: Комитет по местному самоуправлению, межнациональным и межконфессиональным отношениям Ленинградской области
</t>
  </si>
  <si>
    <t>Фактическое финансированиегосударственной  программы   на 01.01.2020 (тыс. руб.)</t>
  </si>
  <si>
    <t xml:space="preserve">Выполнено  на 01.01.2020 года, тыс. руб.                                                          </t>
  </si>
  <si>
    <t xml:space="preserve"> Реализовано  25 проектов, 5 мероприятий,   общая численность участников -4129   чел. , 6 проектов отменено. Выпущено 4 полиграфических издания,  общим тиражом 5050  экз.,  Опубликовано 24 информационных материала  в газете КП в СПб, на сайте kp.ru., выпущено 3 информационно-аналитические программы ЛенТВ, 15 информационных сюжетов.  В течение года проводился мониторинг и анализ сферы межнациональных и межконфессионалтных отношений в ЛО</t>
  </si>
  <si>
    <t>Проведено    5  мероприятия, реализовано 19  проектов т.ч. : 2  научно-практических конференци,  2 дискуссионнх круглых  стола, заседание межнацсовета при Губернаторе и др.  Общее количество участников - 3129 чел. Отменено 6 проектов</t>
  </si>
  <si>
    <r>
      <t>Реализовано 4 проектов: полиграфических изданий- 4,   сборник "Итоги ", тираж 300 экз., полиграфия, посвященная ВОВ -  2 издания, 1300 экз.; книги, сборники и др 3400  экз. Опубликовано 24  информационных материала  в газете КП в СПб, на сайте kp.ru., выпущено 3 информационно-аналитических программы ЛенТВ. Проведен областной фестиваль национальных культур. Колич. участников</t>
    </r>
    <r>
      <rPr>
        <sz val="8"/>
        <color rgb="FFC0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200 чел.</t>
    </r>
  </si>
  <si>
    <t>Реализован один проект, наблюдение и анализ данных  проводились в течение года</t>
  </si>
  <si>
    <t xml:space="preserve">Реализован 1 проект фестиваль "Под Покровом Божией Матери Тихвинская",  колич. участников более 1000 чел. </t>
  </si>
  <si>
    <t>1474, 96</t>
  </si>
  <si>
    <t xml:space="preserve">Реализовано 5 проекта, численность участников 3913 чел., Подготовлено 7 телепрограмм ЛенТВ. </t>
  </si>
  <si>
    <t>Реализовано 2 проекта:  фестиваль "Русская зима" (турнир по хоккею в валенках), колич.участников 500 чел,  "Энколово собирает друзей" 250 чел. Подготовлено 7 телепрограмм ЛенТВ</t>
  </si>
  <si>
    <t>Реализован 1 проект "Слава русского оружия" в. дер. Самушконо, Волховского района , 200 чел. Отменены 3 мероприятия.</t>
  </si>
  <si>
    <t>Реализовано 2 проекта : выствка рисунков детей " Пусть не будет войны никогда" , 200 учатсников. 96 просмотров, мероприятие посвященное проблемам сохранения русского языка 2290  чел, включая участников онлайн-конференции. Отменено 1  мероприиятие</t>
  </si>
  <si>
    <t>Реализовано 4 проекта,  общее количество участников - 377 чел, выпущены медочиские пособия, справочники, буклеиы, общим тиражом 30200 экз.</t>
  </si>
  <si>
    <t>Реализовано 4 проекта в рамках проекта "Школа мигранта. Добро пожаловать в Ленинградсую область", общее количество участников 377 чел. "Сопровождение мобильного приложения тркдовых мигрантов и членов их семей", количество посещений 28800.</t>
  </si>
  <si>
    <t xml:space="preserve">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    </t>
  </si>
  <si>
    <t>Реализован 1 проект, количество участников -160 чел., 1 мероприятие отменено</t>
  </si>
  <si>
    <t>Реализовано 3 проекта , в т.ч. проведение праздников и конкурса проектов коренных малочисленных народов.  Общее  колич. участников  680  чел</t>
  </si>
  <si>
    <t xml:space="preserve">Реализация мероприятий федеральной целевой программы "Укрепление единства российской нации и этнокультурное развитие народов России </t>
  </si>
  <si>
    <t>Реализован  1 проект  «Мастерская ткачества и плетения дорожек в каждом доме»  т,  колич. участников 90 чел.</t>
  </si>
  <si>
    <t>Сохранение  национально-культурных традиций коренных малочисленных народов, проживающих на территории Ленинградской области</t>
  </si>
  <si>
    <t>Проведено 2 мероприятия,  колич. участников 300 чел.  7  мероприятий отменено</t>
  </si>
  <si>
    <t>Обеспечени сохранения  национально-культурных традиций коренных малочисленных народов, проживающих на территории Ленинградской области, а так же обеспечение их участия в выздных мероприятиях (форумах, выставках, фестивалях и др.)</t>
  </si>
  <si>
    <t>Проведено 2   мероприятия"Сохраняя, возрождаем" в рамках "Дня коренных народов", колич. участников 300 чел;  - цикл видеорликов  (5) по традиционной национальной кухне. 3 мероприятия отменено.</t>
  </si>
  <si>
    <t>Выпущен 3 номера этно-аллманаха "Ладья", 2997  экз, 9 видеосюжетов и 2 информационно-аналитические программы ЛенТВ, книги 3 издания, общим тиражом  1540 экз. 1 проект отменен.</t>
  </si>
  <si>
    <r>
      <t>Проведен VII этнокультурный фестиваль "Россия - созвучие культур", колич. участников</t>
    </r>
    <r>
      <rPr>
        <sz val="8"/>
        <rFont val="Times New Roman"/>
        <family val="1"/>
        <charset val="204"/>
      </rPr>
      <t xml:space="preserve"> 1040 чел</t>
    </r>
    <r>
      <rPr>
        <sz val="8"/>
        <color theme="1"/>
        <rFont val="Times New Roman"/>
        <family val="1"/>
        <charset val="204"/>
      </rPr>
      <t>.</t>
    </r>
  </si>
  <si>
    <t xml:space="preserve">Повышение квалификации прошли 289 муниципальных служащих по 12 программам. Профессиональную переподготовку - 33 муниципальных служащих по 2 программам. Проведено 2 Семинара  участие приняли более 40 человек.  </t>
  </si>
  <si>
    <t>Повышение квалификации прошли 289 муниципальных служащих по 12 программам. Переподготовку - 33 муниципальных служащих по 2 программам .</t>
  </si>
  <si>
    <t xml:space="preserve">Издано и распространено 1998 экземпляров 
журнала «Меридиан»
</t>
  </si>
  <si>
    <t>Реализовано 328 проектов</t>
  </si>
  <si>
    <t>Реализовано 237 проектов</t>
  </si>
  <si>
    <t>Издан «Справочник инициативного гражданина Ленинградской области» –        2 000 шт. Проведено 3 семинара (135 человек). Проведено 2 Форума инициативных граждан ЛО при участии Губернатора ЛО (232 человека) .</t>
  </si>
  <si>
    <t>Премирование победителей ежегодного конкурса "Инициативный гражданин Ленинградской области"</t>
  </si>
  <si>
    <t>Реализовано 987 проектов</t>
  </si>
  <si>
    <t xml:space="preserve">Количество посещений портала www.lenobl.ru - 1874 тыс. </t>
  </si>
  <si>
    <t>Мероприятие выполнено.</t>
  </si>
  <si>
    <t>Проведено 8 мероприятий. 6 обучающих семинаров для представителей средств массовой информации Ленинградской области, участие представителей медиасферы Ленинградской области в Форуме СМИ Северо-Запада и Торжественная церемония вручения премий Правительства Ленинградской области в сфере журналистики</t>
  </si>
  <si>
    <t>Мероприятие выполнено не в полном объеме. Отклонение обусловлено отменой мероприятий в связи ограничениями, связанными с распространением новой коронавирусной инфекции.  Сумма неизрасходованных денежных средств составила 3587,300 тыс.руб.</t>
  </si>
  <si>
    <t>Изготовлено 150 экземпляров информационно-справочной и методической полиграфической продукции для средств  массовой информации  Ленинградской области "Медиа-справочник Ленинградскеой области 2020"</t>
  </si>
  <si>
    <t>Конкурс организован и проведен, определены и награждены победители в 7 номинациях</t>
  </si>
  <si>
    <t>Подготовлено и осуществлено транслирование 15262 информационных материала</t>
  </si>
  <si>
    <t>Опубликовано 7360 информационных материалов</t>
  </si>
  <si>
    <t>Мероприятие выполненко. Сумма неизрасходованных денежных средств составила 2578,59 тыс. руб. -  неиспользованные остатки субсидий, подлежащие возврату в доход бюджета</t>
  </si>
  <si>
    <t>Подготовлено и транслировано в том числе и в «прямом эфире» на телеканале «ЛенТВ24» 3500 информационных материалов в эфире телеканала  и 1300 информационных материалов по в сети «Интернет»</t>
  </si>
  <si>
    <t>Мероприятие выполнено</t>
  </si>
  <si>
    <t>Опубликовано 259 информационных материалов</t>
  </si>
  <si>
    <t>Опубликовано 6915 информационный материал</t>
  </si>
  <si>
    <t>Мероприятие выполненко. Сумма неизрасходованных денежных средств составила 55,51 тыс. руб. -  неиспользованные остатки субсидий, подлежащие возврату в доход бюджета</t>
  </si>
  <si>
    <t xml:space="preserve">заключен 1 договор </t>
  </si>
  <si>
    <t>Поддержано 18 медиа-проектов</t>
  </si>
  <si>
    <t>Мероприятие выполненко. Сумма неизрасходованных денежных средств составила 120,62 тыс. руб. -  неиспользованные остатки субсидий, подлежащие возврату в доход бюджета</t>
  </si>
  <si>
    <t>Осуществлено 3 выплаты</t>
  </si>
  <si>
    <t>Мероприятие выполнено. Финансирование было сокращено вследствие снижения начальной максимальной цены контракта)</t>
  </si>
  <si>
    <t xml:space="preserve">Проведены 4 социологических исследования медиапространства и СМИ Ленинградской области, исследования общественного мнения о социально-экономической ситуации, отношения жителей Ленинградской области к СМИ в период действия ограничительных мер.  </t>
  </si>
  <si>
    <t xml:space="preserve">Заключено 11 контрактов, Разработано и создано 210 дизайн-макетов, 70 оригинал-макетов и 3 концепции социальной рекламы для наружной рекламы. Организовано брендирование 80 транспортных средств, размещение 4800 стикеров в салонах общественного транспорта и вагонах электропоездов. Размещены баннеры на отдельно стоящих рекламных конструкциях, расположенных на территории Спб и ЛО – 1700 сторон. </t>
  </si>
  <si>
    <t>Проведено 1 повышение квалификации для сотрудников социально ориентированных некоммерческих организаций Ленинградской области</t>
  </si>
  <si>
    <t>Мероприятие выполнено. Финансирование было сокращено вследствие снижения начальной максимальной цены контракта).</t>
  </si>
  <si>
    <t xml:space="preserve">Издана  информационно-справочная, методическая литература по вопросам поддержки и развития деятельности социально ориентированных некоммерческих организаций. Данная литература была распространена среди представителей  социально ориентированных некоммерческих организаций. </t>
  </si>
  <si>
    <t xml:space="preserve">Мероприятие выполнено. </t>
  </si>
  <si>
    <t>Проведен онлайн-форум «Область СО НКО». 
В онлайн-форуме участвовало не менее 150 человек.</t>
  </si>
  <si>
    <t>Мероприятие выполнено. Финансирование было сокращено вследствие отмены запланированного мероприятия и его последующго проведения в онлайн-формате.</t>
  </si>
  <si>
    <t>Оказана поддержка1 социально ориентированной некоммерческой организации</t>
  </si>
  <si>
    <t>Мероприятие выполнено. Неисполненные средства подлежат возврату в бюджет Ленинградской области.</t>
  </si>
  <si>
    <t>Поддержан 1 проект СО НКО</t>
  </si>
  <si>
    <t>Заключено 18 соглашений с администрациями муниципальных районов (городского округа), направленных на оказание поддержки социально ориентированным некоммерческим организациям, осуществляющим деятльность в сфере социальной поддержки и защиты ветеранов.</t>
  </si>
  <si>
    <t>Поддержано 49 проектов социально ориентированных некоммерческих организаций.</t>
  </si>
  <si>
    <t>Поддержано 20 проектов социально ориентированных некоммерческих организаций.</t>
  </si>
  <si>
    <t>Проведен мониторинг и анализ деятельности социально ориентированных  некоммерческих организаций.</t>
  </si>
  <si>
    <t>Мероприятие выполнено 100%</t>
  </si>
  <si>
    <t>Мероприятие выполнено  96,2 %</t>
  </si>
  <si>
    <t>Мероприятие выполнено  98,3 %</t>
  </si>
  <si>
    <t xml:space="preserve">Мероприятие выполнено 96,1%. Экономия по результатам проведения конкурентных процедур составила 1826,36 тыс. руб.  </t>
  </si>
  <si>
    <t>Проведено 3 заседания Консультативного совета при Губернаторе Ленинградской области по делам ветеранов. Обеспечено изготовление и предоставление членам Консультативного совета ... планингов, ежедневников, каландарей.</t>
  </si>
  <si>
    <t xml:space="preserve">Мероприятие выполнено 92% . Отклонение обусловлено отменой 2 Семинаров в связи ограничениями, связанными с распространением новой коронавирусной инфекции.  Сумма неизрасходованных денежных средств составила 180 тыс. руб. </t>
  </si>
  <si>
    <t xml:space="preserve">Мероприятие выполнено     99 % </t>
  </si>
  <si>
    <t xml:space="preserve">Мероприятие выполнено  не в полном объеме 51%. Отклонение обусловлено отменой 2 Семинаров в связи ограничениями, связанными с распространением новой коронавирусной инфекции.  Сумма неизрасходованных денежных средств составила 180 тыс. руб. </t>
  </si>
  <si>
    <t xml:space="preserve">Мероприятие выполнено    100 % </t>
  </si>
  <si>
    <t>Предоставлено 7 грантов</t>
  </si>
  <si>
    <t xml:space="preserve">Предоставлено 5 грантов (Ломоносовский МР, Волосовский МР, Тосненский МР, 
Кировский МР, Гатчинский МР)
</t>
  </si>
  <si>
    <t>Предоставлено 2 гранта (Бокситогорский МР, Выборгский МР)</t>
  </si>
  <si>
    <t xml:space="preserve">Мероприятие выполнено 99,1% </t>
  </si>
  <si>
    <t xml:space="preserve">Мероприятие выполнено 98,5% </t>
  </si>
  <si>
    <t>Премии получили 45 человек</t>
  </si>
  <si>
    <t xml:space="preserve">Мероприятие выполнено  91,3 % </t>
  </si>
  <si>
    <t xml:space="preserve">Мероприятие выполнено 98,3 % </t>
  </si>
  <si>
    <t xml:space="preserve">Мероприятие выполнено  99,3 % </t>
  </si>
  <si>
    <t>Мероприятие выполнено  99,1%</t>
  </si>
  <si>
    <t xml:space="preserve">Мероприятие выполнено  98,7 % </t>
  </si>
  <si>
    <t>Проведено 3 семинара. Общее количество участников  - 67 человек.</t>
  </si>
  <si>
    <t>Изданы и направлены в муниципальные районы и городской округ Ленинградской области 3 тыс. памяток по вопросам защиты прав потребителей.</t>
  </si>
  <si>
    <t>Проведено 3 семинара. Общее количество участников  - 67 человек. Издано 3 тыс. памяток по вопросам защиты прав потребителей.</t>
  </si>
  <si>
    <t>Оказано 3600 консультаций (включая иски и претензии).</t>
  </si>
  <si>
    <t>Мероприятие выполнено. Сумма неизрасходованных денежных средств составила 53,29 тыс. руб. в связи с экономией, сложившейся по результатам проведения конкурентных процедур</t>
  </si>
  <si>
    <t>Мероприятие выполнено. Сумма неизрасходованных денежных средств составила 1248,54 тыс. руб. - неиспользованные остатки субсидий, подлежащие возврату в доход бюджета</t>
  </si>
  <si>
    <t>Организация и проведение молодежных форумов и молодежных мероприятий</t>
  </si>
  <si>
    <t>Количество молодежных форумов и молодежных мероприятий - 185 человек</t>
  </si>
  <si>
    <t>Участие в межрегиональных мероприятиях, Всероссийских мероприятиях, международных мероприятиях, меропритиях, проводимых Федеральным агентством по делам молодежи</t>
  </si>
  <si>
    <t xml:space="preserve">Обеспечено трансфером 185 человек  </t>
  </si>
  <si>
    <t>6.1.2</t>
  </si>
  <si>
    <t>Межрегиональный молодежный образовательный форум "Ладога"</t>
  </si>
  <si>
    <t>Межрегиональный молодежный образовательный форум «Ладога» прошел с 7 по 15 августа 2020</t>
  </si>
  <si>
    <t>6.1.3</t>
  </si>
  <si>
    <t>Организация и проведение фестивалей молодежи и студентов</t>
  </si>
  <si>
    <t>6.1.4</t>
  </si>
  <si>
    <t>Молодежный форум "Доброволец.ЛО"</t>
  </si>
  <si>
    <t>6.1.5</t>
  </si>
  <si>
    <t>Организация  волонтерского сопровождения мероприятий</t>
  </si>
  <si>
    <t>6.1.6</t>
  </si>
  <si>
    <t>Организация и проведение масового молодежного мероприятия</t>
  </si>
  <si>
    <t>6.1.7</t>
  </si>
  <si>
    <t>Субсидии социально ориентированным некоммерческим организациям Ленинградской области, осуществляющим деятельность в сфере молодежной политики</t>
  </si>
  <si>
    <t>6.2.1</t>
  </si>
  <si>
    <t>Проведение семинаров для представителей добровольческих (волонтерских) организаций и объединений, работающих с молодежью, в том числе мероприятия по пропаганде здорового образа жизни</t>
  </si>
  <si>
    <t>6.2.2</t>
  </si>
  <si>
    <t>Реализация проекта "Молодежный коворкинг центр", субсидии муниципальным образованиям Ленинградской области</t>
  </si>
  <si>
    <t>6.2.3</t>
  </si>
  <si>
    <t>Реализация проекта "Команда 47"</t>
  </si>
  <si>
    <t>6.3.</t>
  </si>
  <si>
    <t>6.3.1</t>
  </si>
  <si>
    <t xml:space="preserve">
Мероприятия, направленные на поддержку и развитие молодежного предпринимательства</t>
  </si>
  <si>
    <t>1 мероприятие</t>
  </si>
  <si>
    <t>6.3.2</t>
  </si>
  <si>
    <t>Реализация проекта "Губернаторский молодежный трудовой отряд"</t>
  </si>
  <si>
    <t xml:space="preserve">проведены мероприятия </t>
  </si>
  <si>
    <t>6.3.3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</si>
  <si>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</si>
  <si>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r>
      <t xml:space="preserve"> </t>
    </r>
    <r>
      <rPr>
        <sz val="9"/>
        <rFont val="Times New Roman"/>
        <family val="1"/>
        <charset val="204"/>
      </rPr>
      <t xml:space="preserve"> 11  МО профинансированы </t>
    </r>
  </si>
  <si>
    <t xml:space="preserve">Мероприятие выполнено             89 % </t>
  </si>
  <si>
    <t xml:space="preserve">Мероприятие не выполнено 33 % </t>
  </si>
  <si>
    <t>Мероприятие выполнено           100%</t>
  </si>
  <si>
    <t>Мероприятие выполнено   100  %</t>
  </si>
  <si>
    <t xml:space="preserve">Мероприятие не выполнено 30% </t>
  </si>
  <si>
    <t>Мероприятие выполнено 85%</t>
  </si>
  <si>
    <t>Мероприятие выполнено 94%</t>
  </si>
  <si>
    <t>Мероприятие выполнено 100</t>
  </si>
  <si>
    <t>Мероприятие выполнено    100 %</t>
  </si>
  <si>
    <t>Мероприятие выполнено 98%</t>
  </si>
  <si>
    <t>Мероприятие выполнено не в полном объеме  40%</t>
  </si>
  <si>
    <t>Мероприятие выполнено не в полном объеме  50%</t>
  </si>
  <si>
    <t>Мероприятие выполнено 90%</t>
  </si>
  <si>
    <t>6.5.</t>
  </si>
  <si>
    <t>Реализация комплекса мер по  созданию условий и возможностей для успешной социализации и самореализации молодежи</t>
  </si>
  <si>
    <t>6.6.1</t>
  </si>
  <si>
    <t xml:space="preserve">6 премий </t>
  </si>
  <si>
    <t>6.6.4</t>
  </si>
  <si>
    <t>6.7</t>
  </si>
  <si>
    <t>Мероприятие не выполнено 26%</t>
  </si>
  <si>
    <t>Мероприятие не выполнено 24%</t>
  </si>
  <si>
    <t xml:space="preserve">Мероприятие выполнено 98,7 % </t>
  </si>
  <si>
    <t>Окончание строительства объекта - 2021 год   на 01.01.2021 готовность 76,7 %</t>
  </si>
  <si>
    <t>Проведено 9 мероприятий</t>
  </si>
  <si>
    <t>15 МО профинансированы                        по фактическим расходам</t>
  </si>
  <si>
    <t>Мероприятие выполнено не в полном объеме 76%</t>
  </si>
  <si>
    <t>Мероприятие выполнено 99,3%</t>
  </si>
  <si>
    <t>Мероприятие выполнено не в полном объеме 84%</t>
  </si>
  <si>
    <t>Мероприятие выполнено не в полном объеме 87%</t>
  </si>
  <si>
    <t xml:space="preserve">Мероприятие не выполнено в связи с действующими ограничениями </t>
  </si>
  <si>
    <t>Предметные сессии проведены (количество участников – 15 человек)</t>
  </si>
  <si>
    <t xml:space="preserve">Мероприятие выполнено </t>
  </si>
  <si>
    <t xml:space="preserve">Мероприятия не реализованы ввиду ограничений, связанных с эпидемиологической обстановкой </t>
  </si>
  <si>
    <t>Мероприятие не выполнено</t>
  </si>
  <si>
    <t>Проведено 165 мероприятий, остальные реализованы без привлечения средств областного бюджета. Общая сумма финансирования не освоена  ввиду  ограничений, связанных с эпидемиологической обстановкой</t>
  </si>
  <si>
    <t>Мероприятие выполнено не в полном объеме 81%</t>
  </si>
  <si>
    <t>Проведены курсы повышения квалификации (обучено 32 человека) и переподготовки (обучено 15 человек)</t>
  </si>
  <si>
    <t xml:space="preserve">Строительная готовность -70% </t>
  </si>
  <si>
    <t xml:space="preserve">Мероприятие выполнено   98,5 % </t>
  </si>
  <si>
    <t>Проведены 2 видеоконференции</t>
  </si>
  <si>
    <t>Мероприятие выполнено не в полном объеме 41%</t>
  </si>
  <si>
    <t>Мероприятие выполнено не в полном объеме 68%, ввиду соблюдения коронавирусных ограничений</t>
  </si>
  <si>
    <t>Мероприятие выполнено не в полном объеме 52%, ввиду соблюдения коронавирусных ограничений</t>
  </si>
  <si>
    <t>Мероприятие выполнено не в полном объеме 77%, ввиду соблюдения коронавирусных ограничений</t>
  </si>
  <si>
    <t>Мероприятие выполнено не в полном объеме 33%, ввиду соблюдения коронавирусных ограничений</t>
  </si>
  <si>
    <t>Мероприятие выполнено не в полном объеме 88%, ввиду соблюдения коронавирусных ограничений</t>
  </si>
  <si>
    <t>Мероприятие выполнено не в полном объеме 80%, ввиду соблюдения коронавирусных ограничений</t>
  </si>
  <si>
    <t>Фестиваль Студенческая весна прошел в дистанционном формате</t>
  </si>
  <si>
    <t>Завершение строительства  второй очереди  ГБУ ЛО "Центр досуговых, оздоровительных  и учебных программ "Молодёжный" по адресу: Всеволожский район, дер.Кошкино, д.№1</t>
  </si>
  <si>
    <t>Субсидии перечислены в 15 муниципальных образований, 1 мероприятие, 5 проектов</t>
  </si>
  <si>
    <t xml:space="preserve">Количество патриотических мероприятий- проведено 3 мероприятия 
</t>
  </si>
  <si>
    <t>1 мероприятие, экономия по процедуре закупки</t>
  </si>
  <si>
    <t xml:space="preserve">мероприятия проведены </t>
  </si>
  <si>
    <t xml:space="preserve">Реализовано  5  проектов.  Общее число участников  930 чел. </t>
  </si>
  <si>
    <t>Мероприятие выполнено  98%</t>
  </si>
  <si>
    <t xml:space="preserve">Мероприятие выполнено  63,4 % </t>
  </si>
  <si>
    <t xml:space="preserve">Мероприятие выполнено 95% </t>
  </si>
  <si>
    <t xml:space="preserve">Мероприятие выполнено 99,3% </t>
  </si>
  <si>
    <t xml:space="preserve">Мероприятие выполнено 93% </t>
  </si>
  <si>
    <t xml:space="preserve">Реализовано 1552 проекта с участием жителей ЛО, Проведено 3 семинара (135 человек). Проведено 2 Форума инициативных граждан ЛО при участии Губернатора ЛО (232 человека), 2000 экз. Сборника, 45 премий. </t>
  </si>
  <si>
    <t xml:space="preserve">Реализован 1 проект VII этнокультурный фестиваль, колич.участников 1040 чел. Выпущено 4 полиграфических издания, общим тиражом 4537 экз., опубликовано 9 информационных материалов,   2 информационно-аналитических программы ЛенТВ.  </t>
  </si>
  <si>
    <t>6 Премий Губернатора ЛО;               1 фестиваль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</si>
</sst>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0\ _₽"/>
  </numFmts>
  <fonts count="3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name val="Arial"/>
      <family val="2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4" fillId="0" borderId="0"/>
    <xf numFmtId="0" fontId="26" fillId="0" borderId="0"/>
  </cellStyleXfs>
  <cellXfs count="2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5" xfId="0" applyFont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9" fontId="3" fillId="2" borderId="1" xfId="0" applyNumberFormat="1" applyFont="1" applyFill="1" applyBorder="1"/>
    <xf numFmtId="2" fontId="19" fillId="0" borderId="5" xfId="0" applyNumberFormat="1" applyFont="1" applyBorder="1"/>
    <xf numFmtId="2" fontId="19" fillId="0" borderId="8" xfId="0" applyNumberFormat="1" applyFont="1" applyBorder="1" applyAlignment="1">
      <alignment horizontal="center"/>
    </xf>
    <xf numFmtId="2" fontId="19" fillId="0" borderId="1" xfId="0" applyNumberFormat="1" applyFont="1" applyBorder="1"/>
    <xf numFmtId="2" fontId="5" fillId="0" borderId="1" xfId="0" applyNumberFormat="1" applyFont="1" applyBorder="1"/>
    <xf numFmtId="2" fontId="3" fillId="0" borderId="5" xfId="0" applyNumberFormat="1" applyFont="1" applyBorder="1" applyAlignment="1">
      <alignment vertical="top"/>
    </xf>
    <xf numFmtId="2" fontId="3" fillId="0" borderId="6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49" fontId="5" fillId="2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/>
    </xf>
    <xf numFmtId="0" fontId="1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2" fontId="5" fillId="0" borderId="6" xfId="0" applyNumberFormat="1" applyFont="1" applyBorder="1"/>
    <xf numFmtId="2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49" fontId="15" fillId="2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top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5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Border="1"/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horizontal="center" vertical="center"/>
    </xf>
    <xf numFmtId="164" fontId="11" fillId="0" borderId="2" xfId="0" applyNumberFormat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/>
    </xf>
    <xf numFmtId="165" fontId="10" fillId="0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justify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" fontId="11" fillId="2" borderId="10" xfId="2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5" xfId="0" applyFont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 applyProtection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2" fontId="21" fillId="2" borderId="1" xfId="0" applyNumberFormat="1" applyFont="1" applyFill="1" applyBorder="1" applyAlignment="1">
      <alignment horizontal="center" vertical="top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2" fontId="30" fillId="0" borderId="1" xfId="0" applyNumberFormat="1" applyFont="1" applyFill="1" applyBorder="1" applyAlignment="1">
      <alignment horizontal="center" vertical="top" wrapText="1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32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/>
    <xf numFmtId="2" fontId="23" fillId="0" borderId="1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21" fillId="2" borderId="4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9" fontId="27" fillId="2" borderId="3" xfId="0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top" wrapText="1"/>
    </xf>
    <xf numFmtId="49" fontId="36" fillId="0" borderId="6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228"/>
  <sheetViews>
    <sheetView tabSelected="1" view="pageBreakPreview" topLeftCell="A151" zoomScale="80" zoomScaleNormal="90" zoomScaleSheetLayoutView="80" zoomScalePageLayoutView="70" workbookViewId="0">
      <selection activeCell="A150" sqref="A150"/>
    </sheetView>
  </sheetViews>
  <sheetFormatPr defaultRowHeight="14.4" x14ac:dyDescent="0.3"/>
  <cols>
    <col min="1" max="1" width="8" style="6" customWidth="1"/>
    <col min="2" max="2" width="27.44140625" customWidth="1"/>
    <col min="3" max="3" width="9.88671875" customWidth="1"/>
    <col min="4" max="4" width="11.44140625" customWidth="1"/>
    <col min="5" max="5" width="9" customWidth="1"/>
    <col min="6" max="6" width="8.33203125" customWidth="1"/>
    <col min="7" max="7" width="7.6640625" customWidth="1"/>
    <col min="8" max="8" width="11.33203125" customWidth="1"/>
    <col min="9" max="9" width="9.77734375" customWidth="1"/>
    <col min="10" max="10" width="7.33203125" customWidth="1"/>
    <col min="11" max="11" width="8" customWidth="1"/>
    <col min="12" max="12" width="11.5546875" customWidth="1"/>
    <col min="13" max="13" width="9.5546875" customWidth="1"/>
    <col min="14" max="14" width="7.77734375" customWidth="1"/>
    <col min="15" max="15" width="26.88671875" customWidth="1"/>
    <col min="16" max="16" width="18.6640625" customWidth="1"/>
  </cols>
  <sheetData>
    <row r="2" spans="1:16" ht="94.5" customHeight="1" x14ac:dyDescent="0.3">
      <c r="B2" s="246" t="s">
        <v>264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4" spans="1:16" s="5" customFormat="1" ht="33" customHeight="1" x14ac:dyDescent="0.3">
      <c r="A4" s="259" t="s">
        <v>0</v>
      </c>
      <c r="B4" s="250" t="s">
        <v>168</v>
      </c>
      <c r="C4" s="247" t="s">
        <v>226</v>
      </c>
      <c r="D4" s="248"/>
      <c r="E4" s="248"/>
      <c r="F4" s="249"/>
      <c r="G4" s="245" t="s">
        <v>265</v>
      </c>
      <c r="H4" s="245"/>
      <c r="I4" s="245"/>
      <c r="J4" s="245"/>
      <c r="K4" s="245" t="s">
        <v>266</v>
      </c>
      <c r="L4" s="245"/>
      <c r="M4" s="245"/>
      <c r="N4" s="247"/>
      <c r="O4" s="245" t="s">
        <v>167</v>
      </c>
      <c r="P4" s="245" t="s">
        <v>263</v>
      </c>
    </row>
    <row r="5" spans="1:16" s="5" customFormat="1" ht="18" customHeight="1" x14ac:dyDescent="0.3">
      <c r="A5" s="260"/>
      <c r="B5" s="251"/>
      <c r="C5" s="247" t="s">
        <v>58</v>
      </c>
      <c r="D5" s="248"/>
      <c r="E5" s="248"/>
      <c r="F5" s="249"/>
      <c r="G5" s="247" t="s">
        <v>58</v>
      </c>
      <c r="H5" s="257"/>
      <c r="I5" s="257"/>
      <c r="J5" s="258"/>
      <c r="K5" s="247" t="s">
        <v>58</v>
      </c>
      <c r="L5" s="257"/>
      <c r="M5" s="257"/>
      <c r="N5" s="258"/>
      <c r="O5" s="245"/>
      <c r="P5" s="245"/>
    </row>
    <row r="6" spans="1:16" s="5" customFormat="1" ht="19.2" x14ac:dyDescent="0.3">
      <c r="A6" s="261"/>
      <c r="B6" s="252"/>
      <c r="C6" s="43" t="s">
        <v>1</v>
      </c>
      <c r="D6" s="42" t="s">
        <v>2</v>
      </c>
      <c r="E6" s="42" t="s">
        <v>3</v>
      </c>
      <c r="F6" s="42" t="s">
        <v>4</v>
      </c>
      <c r="G6" s="43" t="s">
        <v>1</v>
      </c>
      <c r="H6" s="42" t="s">
        <v>2</v>
      </c>
      <c r="I6" s="42" t="s">
        <v>3</v>
      </c>
      <c r="J6" s="42" t="s">
        <v>4</v>
      </c>
      <c r="K6" s="43" t="s">
        <v>1</v>
      </c>
      <c r="L6" s="42" t="s">
        <v>2</v>
      </c>
      <c r="M6" s="42" t="s">
        <v>200</v>
      </c>
      <c r="N6" s="56" t="s">
        <v>4</v>
      </c>
      <c r="O6" s="245"/>
      <c r="P6" s="245"/>
    </row>
    <row r="7" spans="1:16" x14ac:dyDescent="0.3">
      <c r="A7" s="7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59">
        <v>14</v>
      </c>
      <c r="O7" s="59">
        <v>15</v>
      </c>
      <c r="P7" s="1">
        <v>16</v>
      </c>
    </row>
    <row r="8" spans="1:16" x14ac:dyDescent="0.3">
      <c r="A8" s="255" t="s">
        <v>5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6"/>
      <c r="O8" s="67"/>
      <c r="P8" s="67"/>
    </row>
    <row r="9" spans="1:16" ht="209.4" customHeight="1" x14ac:dyDescent="0.3">
      <c r="A9" s="47" t="s">
        <v>48</v>
      </c>
      <c r="B9" s="48" t="s">
        <v>6</v>
      </c>
      <c r="C9" s="141">
        <v>791.1</v>
      </c>
      <c r="D9" s="141">
        <f>SUM(D10:D13)</f>
        <v>11722</v>
      </c>
      <c r="E9" s="141"/>
      <c r="F9" s="141"/>
      <c r="G9" s="141">
        <v>684.52700000000004</v>
      </c>
      <c r="H9" s="141">
        <f>SUM(H10:H13)</f>
        <v>9185.3950000000004</v>
      </c>
      <c r="I9" s="141"/>
      <c r="J9" s="141"/>
      <c r="K9" s="141">
        <v>684.52700000000004</v>
      </c>
      <c r="L9" s="141">
        <f>SUM(L10:L13)</f>
        <v>9185.3950000000004</v>
      </c>
      <c r="M9" s="105"/>
      <c r="N9" s="105"/>
      <c r="O9" s="238" t="s">
        <v>267</v>
      </c>
      <c r="P9" s="238" t="s">
        <v>437</v>
      </c>
    </row>
    <row r="10" spans="1:16" ht="95.4" customHeight="1" x14ac:dyDescent="0.3">
      <c r="A10" s="15" t="s">
        <v>49</v>
      </c>
      <c r="B10" s="16" t="s">
        <v>132</v>
      </c>
      <c r="C10" s="143"/>
      <c r="D10" s="144">
        <v>7481.8</v>
      </c>
      <c r="E10" s="144"/>
      <c r="F10" s="144"/>
      <c r="G10" s="144"/>
      <c r="H10" s="144">
        <v>5313.5950000000003</v>
      </c>
      <c r="I10" s="144"/>
      <c r="J10" s="144"/>
      <c r="K10" s="144"/>
      <c r="L10" s="144">
        <v>5313.5950000000003</v>
      </c>
      <c r="M10" s="145"/>
      <c r="N10" s="105"/>
      <c r="O10" s="142" t="s">
        <v>268</v>
      </c>
      <c r="P10" s="142" t="s">
        <v>432</v>
      </c>
    </row>
    <row r="11" spans="1:16" ht="149.4" customHeight="1" x14ac:dyDescent="0.3">
      <c r="A11" s="15" t="s">
        <v>50</v>
      </c>
      <c r="B11" s="16" t="s">
        <v>69</v>
      </c>
      <c r="C11" s="144"/>
      <c r="D11" s="144">
        <v>2936.8</v>
      </c>
      <c r="E11" s="144"/>
      <c r="F11" s="144"/>
      <c r="G11" s="144"/>
      <c r="H11" s="144">
        <v>2907.038</v>
      </c>
      <c r="I11" s="144"/>
      <c r="J11" s="144"/>
      <c r="K11" s="144"/>
      <c r="L11" s="144">
        <v>2907.038</v>
      </c>
      <c r="M11" s="145"/>
      <c r="N11" s="105"/>
      <c r="O11" s="146" t="s">
        <v>269</v>
      </c>
      <c r="P11" s="142" t="s">
        <v>422</v>
      </c>
    </row>
    <row r="12" spans="1:16" ht="78" customHeight="1" x14ac:dyDescent="0.3">
      <c r="A12" s="15" t="s">
        <v>51</v>
      </c>
      <c r="B12" s="16" t="s">
        <v>225</v>
      </c>
      <c r="C12" s="147"/>
      <c r="D12" s="148">
        <v>480</v>
      </c>
      <c r="E12" s="149"/>
      <c r="F12" s="149"/>
      <c r="G12" s="149"/>
      <c r="H12" s="150">
        <v>455.27199999999999</v>
      </c>
      <c r="I12" s="150"/>
      <c r="J12" s="150"/>
      <c r="K12" s="150"/>
      <c r="L12" s="150">
        <v>455.27199999999999</v>
      </c>
      <c r="M12" s="151"/>
      <c r="N12" s="112"/>
      <c r="O12" s="80" t="s">
        <v>270</v>
      </c>
      <c r="P12" s="142" t="s">
        <v>308</v>
      </c>
    </row>
    <row r="13" spans="1:16" ht="57.6" customHeight="1" x14ac:dyDescent="0.3">
      <c r="A13" s="15" t="s">
        <v>133</v>
      </c>
      <c r="B13" s="19" t="s">
        <v>146</v>
      </c>
      <c r="C13" s="144">
        <v>791.1</v>
      </c>
      <c r="D13" s="152">
        <v>823.4</v>
      </c>
      <c r="E13" s="153"/>
      <c r="F13" s="153"/>
      <c r="G13" s="144">
        <v>489.51</v>
      </c>
      <c r="H13" s="150">
        <v>509.49</v>
      </c>
      <c r="I13" s="150"/>
      <c r="J13" s="150"/>
      <c r="K13" s="144">
        <v>489.51</v>
      </c>
      <c r="L13" s="150">
        <v>509.49</v>
      </c>
      <c r="M13" s="154"/>
      <c r="N13" s="113"/>
      <c r="O13" s="155" t="s">
        <v>271</v>
      </c>
      <c r="P13" s="142" t="s">
        <v>422</v>
      </c>
    </row>
    <row r="14" spans="1:16" ht="72.599999999999994" customHeight="1" x14ac:dyDescent="0.3">
      <c r="A14" s="47" t="s">
        <v>52</v>
      </c>
      <c r="B14" s="49" t="s">
        <v>7</v>
      </c>
      <c r="C14" s="156">
        <v>400</v>
      </c>
      <c r="D14" s="156">
        <v>2843.48</v>
      </c>
      <c r="E14" s="156"/>
      <c r="F14" s="156"/>
      <c r="G14" s="156">
        <v>195.017</v>
      </c>
      <c r="H14" s="141" t="s">
        <v>272</v>
      </c>
      <c r="I14" s="141"/>
      <c r="J14" s="141"/>
      <c r="K14" s="156">
        <v>195.017</v>
      </c>
      <c r="L14" s="141">
        <f>SUM(L15:L17)</f>
        <v>1474.9580000000001</v>
      </c>
      <c r="M14" s="225"/>
      <c r="N14" s="51"/>
      <c r="O14" s="78" t="s">
        <v>273</v>
      </c>
      <c r="P14" s="142" t="s">
        <v>433</v>
      </c>
    </row>
    <row r="15" spans="1:16" ht="74.400000000000006" customHeight="1" x14ac:dyDescent="0.3">
      <c r="A15" s="15" t="s">
        <v>70</v>
      </c>
      <c r="B15" s="16" t="s">
        <v>134</v>
      </c>
      <c r="C15" s="147"/>
      <c r="D15" s="144">
        <v>924.84400000000005</v>
      </c>
      <c r="E15" s="157"/>
      <c r="F15" s="157"/>
      <c r="G15" s="157"/>
      <c r="H15" s="144">
        <v>711.5</v>
      </c>
      <c r="I15" s="144"/>
      <c r="J15" s="144"/>
      <c r="K15" s="144"/>
      <c r="L15" s="144">
        <v>711.5</v>
      </c>
      <c r="M15" s="158"/>
      <c r="N15" s="112"/>
      <c r="O15" s="142" t="s">
        <v>274</v>
      </c>
      <c r="P15" s="142" t="s">
        <v>434</v>
      </c>
    </row>
    <row r="16" spans="1:16" ht="64.2" customHeight="1" x14ac:dyDescent="0.3">
      <c r="A16" s="15" t="s">
        <v>71</v>
      </c>
      <c r="B16" s="16" t="s">
        <v>135</v>
      </c>
      <c r="C16" s="157"/>
      <c r="D16" s="152">
        <v>1715.6559999999999</v>
      </c>
      <c r="E16" s="152"/>
      <c r="F16" s="152"/>
      <c r="G16" s="152"/>
      <c r="H16" s="150">
        <v>560.48099999999999</v>
      </c>
      <c r="I16" s="150"/>
      <c r="J16" s="150"/>
      <c r="K16" s="144"/>
      <c r="L16" s="150">
        <v>560.48099999999999</v>
      </c>
      <c r="M16" s="159"/>
      <c r="N16" s="11"/>
      <c r="O16" s="78" t="s">
        <v>275</v>
      </c>
      <c r="P16" s="142" t="s">
        <v>435</v>
      </c>
    </row>
    <row r="17" spans="1:16" ht="113.4" customHeight="1" x14ac:dyDescent="0.3">
      <c r="A17" s="15" t="s">
        <v>120</v>
      </c>
      <c r="B17" s="19" t="s">
        <v>146</v>
      </c>
      <c r="C17" s="148">
        <v>400</v>
      </c>
      <c r="D17" s="144">
        <v>202.977</v>
      </c>
      <c r="E17" s="144"/>
      <c r="F17" s="144"/>
      <c r="G17" s="148">
        <v>195.017</v>
      </c>
      <c r="H17" s="144">
        <v>202.977</v>
      </c>
      <c r="I17" s="150"/>
      <c r="J17" s="150"/>
      <c r="K17" s="148">
        <v>195.017</v>
      </c>
      <c r="L17" s="144">
        <v>202.977</v>
      </c>
      <c r="M17" s="154"/>
      <c r="N17" s="112"/>
      <c r="O17" s="78" t="s">
        <v>276</v>
      </c>
      <c r="P17" s="142" t="s">
        <v>422</v>
      </c>
    </row>
    <row r="18" spans="1:16" ht="80.400000000000006" customHeight="1" x14ac:dyDescent="0.3">
      <c r="A18" s="47" t="s">
        <v>53</v>
      </c>
      <c r="B18" s="19" t="s">
        <v>8</v>
      </c>
      <c r="C18" s="152"/>
      <c r="D18" s="160">
        <v>1699</v>
      </c>
      <c r="E18" s="160"/>
      <c r="F18" s="160"/>
      <c r="G18" s="160"/>
      <c r="H18" s="226">
        <v>1497.999</v>
      </c>
      <c r="I18" s="226"/>
      <c r="J18" s="226"/>
      <c r="K18" s="226"/>
      <c r="L18" s="226">
        <v>1497.999</v>
      </c>
      <c r="M18" s="159"/>
      <c r="N18" s="11"/>
      <c r="O18" s="237" t="s">
        <v>277</v>
      </c>
      <c r="P18" s="238" t="s">
        <v>436</v>
      </c>
    </row>
    <row r="19" spans="1:16" ht="95.4" customHeight="1" x14ac:dyDescent="0.3">
      <c r="A19" s="15" t="s">
        <v>147</v>
      </c>
      <c r="B19" s="19" t="s">
        <v>148</v>
      </c>
      <c r="C19" s="152"/>
      <c r="D19" s="152">
        <v>1699</v>
      </c>
      <c r="E19" s="152"/>
      <c r="F19" s="152"/>
      <c r="G19" s="152"/>
      <c r="H19" s="150">
        <v>1497.999</v>
      </c>
      <c r="I19" s="150"/>
      <c r="J19" s="150"/>
      <c r="K19" s="150"/>
      <c r="L19" s="150">
        <v>1497.999</v>
      </c>
      <c r="M19" s="159"/>
      <c r="N19" s="11"/>
      <c r="O19" s="78" t="s">
        <v>278</v>
      </c>
      <c r="P19" s="142"/>
    </row>
    <row r="20" spans="1:16" ht="49.2" customHeight="1" x14ac:dyDescent="0.3">
      <c r="A20" s="262" t="s">
        <v>119</v>
      </c>
      <c r="B20" s="263"/>
      <c r="C20" s="160">
        <f>SUM(C9,C14)</f>
        <v>1191.0999999999999</v>
      </c>
      <c r="D20" s="160">
        <f>SUM(D9,D14,D18)</f>
        <v>16264.48</v>
      </c>
      <c r="E20" s="161"/>
      <c r="F20" s="161"/>
      <c r="G20" s="160">
        <v>684.52700000000004</v>
      </c>
      <c r="H20" s="160">
        <v>12103.92</v>
      </c>
      <c r="I20" s="160"/>
      <c r="J20" s="160"/>
      <c r="K20" s="160">
        <v>684.52700000000004</v>
      </c>
      <c r="L20" s="160">
        <v>12103.92</v>
      </c>
      <c r="M20" s="154"/>
      <c r="N20" s="112"/>
      <c r="O20" s="1" t="s">
        <v>203</v>
      </c>
      <c r="P20" s="142"/>
    </row>
    <row r="21" spans="1:16" ht="27.6" customHeight="1" x14ac:dyDescent="0.3">
      <c r="A21" s="271" t="s">
        <v>9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3"/>
    </row>
    <row r="22" spans="1:16" ht="143.4" customHeight="1" x14ac:dyDescent="0.3">
      <c r="A22" s="50" t="s">
        <v>10</v>
      </c>
      <c r="B22" s="48" t="s">
        <v>279</v>
      </c>
      <c r="C22" s="81">
        <v>63.063000000000002</v>
      </c>
      <c r="D22" s="124">
        <f>SUM(D23:D25)</f>
        <v>2110.3000000000002</v>
      </c>
      <c r="E22" s="124"/>
      <c r="F22" s="124"/>
      <c r="G22" s="81">
        <v>63.063000000000002</v>
      </c>
      <c r="H22" s="124">
        <f>SUM(H23:H25)</f>
        <v>2059.06</v>
      </c>
      <c r="I22" s="236"/>
      <c r="J22" s="236"/>
      <c r="K22" s="81">
        <v>63.063000000000002</v>
      </c>
      <c r="L22" s="124">
        <f>SUM(L23:L25)</f>
        <v>2059.06</v>
      </c>
      <c r="M22" s="104"/>
      <c r="N22" s="104"/>
      <c r="O22" s="237" t="s">
        <v>444</v>
      </c>
      <c r="P22" s="238" t="s">
        <v>445</v>
      </c>
    </row>
    <row r="23" spans="1:16" ht="69" customHeight="1" x14ac:dyDescent="0.3">
      <c r="A23" s="21" t="s">
        <v>136</v>
      </c>
      <c r="B23" s="16" t="s">
        <v>137</v>
      </c>
      <c r="C23" s="83"/>
      <c r="D23" s="122">
        <v>1000</v>
      </c>
      <c r="E23" s="122"/>
      <c r="F23" s="122" t="s">
        <v>203</v>
      </c>
      <c r="G23" s="122"/>
      <c r="H23" s="122">
        <v>1000</v>
      </c>
      <c r="I23" s="123"/>
      <c r="J23" s="123"/>
      <c r="K23" s="123"/>
      <c r="L23" s="122">
        <v>1000</v>
      </c>
      <c r="M23" s="11"/>
      <c r="N23" s="162"/>
      <c r="O23" s="78" t="s">
        <v>280</v>
      </c>
      <c r="P23" s="142" t="s">
        <v>332</v>
      </c>
    </row>
    <row r="24" spans="1:16" ht="71.400000000000006" customHeight="1" x14ac:dyDescent="0.3">
      <c r="A24" s="21" t="s">
        <v>138</v>
      </c>
      <c r="B24" s="16" t="s">
        <v>139</v>
      </c>
      <c r="C24" s="83"/>
      <c r="D24" s="122">
        <v>1044.663</v>
      </c>
      <c r="E24" s="122"/>
      <c r="F24" s="122"/>
      <c r="G24" s="122"/>
      <c r="H24" s="123">
        <v>993.423</v>
      </c>
      <c r="I24" s="123"/>
      <c r="J24" s="123"/>
      <c r="K24" s="123"/>
      <c r="L24" s="123">
        <v>993.423</v>
      </c>
      <c r="M24" s="11"/>
      <c r="N24" s="11"/>
      <c r="O24" s="146" t="s">
        <v>281</v>
      </c>
      <c r="P24" s="142" t="s">
        <v>332</v>
      </c>
    </row>
    <row r="25" spans="1:16" ht="73.95" customHeight="1" x14ac:dyDescent="0.3">
      <c r="A25" s="21" t="s">
        <v>140</v>
      </c>
      <c r="B25" s="19" t="s">
        <v>282</v>
      </c>
      <c r="C25" s="127">
        <v>63.7</v>
      </c>
      <c r="D25" s="127">
        <v>65.637</v>
      </c>
      <c r="E25" s="127"/>
      <c r="F25" s="127"/>
      <c r="G25" s="127">
        <v>63.7</v>
      </c>
      <c r="H25" s="127">
        <v>65.637</v>
      </c>
      <c r="I25" s="163"/>
      <c r="J25" s="163"/>
      <c r="K25" s="127">
        <v>63.7</v>
      </c>
      <c r="L25" s="127">
        <v>65.637</v>
      </c>
      <c r="M25" s="18"/>
      <c r="N25" s="61"/>
      <c r="O25" s="78" t="s">
        <v>283</v>
      </c>
      <c r="P25" s="142" t="s">
        <v>332</v>
      </c>
    </row>
    <row r="26" spans="1:16" ht="105.45" customHeight="1" x14ac:dyDescent="0.3">
      <c r="A26" s="164" t="s">
        <v>11</v>
      </c>
      <c r="B26" s="48" t="s">
        <v>284</v>
      </c>
      <c r="C26" s="17"/>
      <c r="D26" s="81">
        <v>819.04399999999998</v>
      </c>
      <c r="E26" s="81"/>
      <c r="F26" s="81"/>
      <c r="G26" s="81"/>
      <c r="H26" s="236">
        <v>519.04399999999998</v>
      </c>
      <c r="I26" s="236"/>
      <c r="J26" s="236"/>
      <c r="K26" s="236"/>
      <c r="L26" s="236">
        <v>519.04399999999998</v>
      </c>
      <c r="M26" s="51"/>
      <c r="N26" s="60"/>
      <c r="O26" s="78" t="s">
        <v>285</v>
      </c>
      <c r="P26" s="142" t="s">
        <v>446</v>
      </c>
    </row>
    <row r="27" spans="1:16" ht="96" x14ac:dyDescent="0.3">
      <c r="A27" s="21" t="s">
        <v>141</v>
      </c>
      <c r="B27" s="16" t="s">
        <v>286</v>
      </c>
      <c r="C27" s="17"/>
      <c r="D27" s="83">
        <v>819.04399999999998</v>
      </c>
      <c r="E27" s="81"/>
      <c r="F27" s="81"/>
      <c r="G27" s="81"/>
      <c r="H27" s="123">
        <v>519.04399999999998</v>
      </c>
      <c r="I27" s="123"/>
      <c r="J27" s="123"/>
      <c r="K27" s="123"/>
      <c r="L27" s="123">
        <v>519.04399999999998</v>
      </c>
      <c r="M27" s="121"/>
      <c r="N27" s="61"/>
      <c r="O27" s="78" t="s">
        <v>287</v>
      </c>
      <c r="P27" s="67"/>
    </row>
    <row r="28" spans="1:16" ht="59.25" customHeight="1" x14ac:dyDescent="0.3">
      <c r="A28" s="21" t="s">
        <v>142</v>
      </c>
      <c r="B28" s="19" t="s">
        <v>146</v>
      </c>
      <c r="C28" s="13"/>
      <c r="D28" s="17">
        <v>0</v>
      </c>
      <c r="E28" s="13"/>
      <c r="F28" s="13"/>
      <c r="G28" s="13"/>
      <c r="H28" s="111">
        <v>0</v>
      </c>
      <c r="I28" s="111"/>
      <c r="J28" s="111"/>
      <c r="K28" s="111"/>
      <c r="L28" s="111">
        <v>0</v>
      </c>
      <c r="M28" s="51"/>
      <c r="N28" s="60"/>
      <c r="O28" s="136"/>
      <c r="P28" s="67"/>
    </row>
    <row r="29" spans="1:16" ht="132" customHeight="1" x14ac:dyDescent="0.3">
      <c r="A29" s="165" t="s">
        <v>12</v>
      </c>
      <c r="B29" s="55" t="s">
        <v>213</v>
      </c>
      <c r="C29" s="13"/>
      <c r="D29" s="83">
        <v>6980.1</v>
      </c>
      <c r="E29" s="83"/>
      <c r="F29" s="83"/>
      <c r="G29" s="83"/>
      <c r="H29" s="123">
        <v>6597.6610000000001</v>
      </c>
      <c r="I29" s="123"/>
      <c r="J29" s="123"/>
      <c r="K29" s="123"/>
      <c r="L29" s="123">
        <v>6597.6610000000001</v>
      </c>
      <c r="M29" s="166"/>
      <c r="N29" s="60"/>
      <c r="O29" s="146" t="s">
        <v>451</v>
      </c>
      <c r="P29" s="142" t="s">
        <v>447</v>
      </c>
    </row>
    <row r="30" spans="1:16" ht="97.2" customHeight="1" x14ac:dyDescent="0.3">
      <c r="A30" s="21" t="s">
        <v>13</v>
      </c>
      <c r="B30" s="16" t="s">
        <v>143</v>
      </c>
      <c r="C30" s="17"/>
      <c r="D30" s="83">
        <v>1980.1</v>
      </c>
      <c r="E30" s="83"/>
      <c r="F30" s="83"/>
      <c r="G30" s="83"/>
      <c r="H30" s="123">
        <v>1965.25</v>
      </c>
      <c r="I30" s="123"/>
      <c r="J30" s="123"/>
      <c r="K30" s="123"/>
      <c r="L30" s="123">
        <v>1965.25</v>
      </c>
      <c r="M30" s="18"/>
      <c r="N30" s="61"/>
      <c r="O30" s="78" t="s">
        <v>288</v>
      </c>
      <c r="P30" s="142" t="s">
        <v>448</v>
      </c>
    </row>
    <row r="31" spans="1:16" ht="68.400000000000006" customHeight="1" x14ac:dyDescent="0.3">
      <c r="A31" s="21" t="s">
        <v>14</v>
      </c>
      <c r="B31" s="16" t="s">
        <v>72</v>
      </c>
      <c r="C31" s="167"/>
      <c r="D31" s="83">
        <v>5000</v>
      </c>
      <c r="E31" s="124"/>
      <c r="F31" s="83"/>
      <c r="G31" s="83"/>
      <c r="H31" s="123">
        <v>4632.41</v>
      </c>
      <c r="I31" s="123"/>
      <c r="J31" s="123"/>
      <c r="K31" s="123"/>
      <c r="L31" s="123">
        <v>4632.41</v>
      </c>
      <c r="M31" s="18"/>
      <c r="N31" s="61"/>
      <c r="O31" s="1" t="s">
        <v>289</v>
      </c>
      <c r="P31" s="142" t="s">
        <v>449</v>
      </c>
    </row>
    <row r="32" spans="1:16" ht="63" customHeight="1" x14ac:dyDescent="0.3">
      <c r="A32" s="23"/>
      <c r="B32" s="79" t="s">
        <v>118</v>
      </c>
      <c r="C32" s="167">
        <v>63.7</v>
      </c>
      <c r="D32" s="167">
        <f>SUM(D22,D26,D29)</f>
        <v>9909.4439999999995</v>
      </c>
      <c r="E32" s="81"/>
      <c r="F32" s="81"/>
      <c r="G32" s="81">
        <v>63.7</v>
      </c>
      <c r="H32" s="81">
        <v>9175.768</v>
      </c>
      <c r="I32" s="81"/>
      <c r="J32" s="81"/>
      <c r="K32" s="81">
        <v>63.7</v>
      </c>
      <c r="L32" s="81">
        <v>9175.768</v>
      </c>
      <c r="M32" s="11"/>
      <c r="N32" s="62"/>
      <c r="O32" s="108"/>
      <c r="P32" s="67"/>
    </row>
    <row r="33" spans="1:16" x14ac:dyDescent="0.3">
      <c r="A33" s="255" t="s">
        <v>15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6"/>
      <c r="O33" s="135"/>
      <c r="P33" s="67"/>
    </row>
    <row r="34" spans="1:16" ht="157.80000000000001" customHeight="1" x14ac:dyDescent="0.3">
      <c r="A34" s="115" t="s">
        <v>73</v>
      </c>
      <c r="B34" s="35" t="s">
        <v>75</v>
      </c>
      <c r="C34" s="29"/>
      <c r="D34" s="3">
        <f>SUM(D35,D36,D37)</f>
        <v>2408.92</v>
      </c>
      <c r="E34" s="29"/>
      <c r="F34" s="29"/>
      <c r="G34" s="29"/>
      <c r="H34" s="3">
        <f>SUM(H35:H37)</f>
        <v>2208.4699999999998</v>
      </c>
      <c r="I34" s="29"/>
      <c r="J34" s="29"/>
      <c r="K34" s="29"/>
      <c r="L34" s="17">
        <f>SUM(L35:L37)</f>
        <v>2208.4699999999998</v>
      </c>
      <c r="M34" s="29"/>
      <c r="N34" s="63"/>
      <c r="O34" s="186" t="s">
        <v>290</v>
      </c>
      <c r="P34" s="187" t="s">
        <v>337</v>
      </c>
    </row>
    <row r="35" spans="1:16" ht="82.2" customHeight="1" x14ac:dyDescent="0.3">
      <c r="A35" s="30" t="s">
        <v>74</v>
      </c>
      <c r="B35" s="36" t="s">
        <v>212</v>
      </c>
      <c r="C35" s="31"/>
      <c r="D35" s="31">
        <v>1541</v>
      </c>
      <c r="E35" s="31"/>
      <c r="F35" s="31"/>
      <c r="G35" s="31"/>
      <c r="H35" s="17">
        <v>1520.55</v>
      </c>
      <c r="I35" s="17"/>
      <c r="J35" s="17"/>
      <c r="K35" s="17"/>
      <c r="L35" s="17">
        <v>1520.55</v>
      </c>
      <c r="M35" s="14"/>
      <c r="N35" s="64"/>
      <c r="O35" s="186" t="s">
        <v>291</v>
      </c>
      <c r="P35" s="187" t="s">
        <v>338</v>
      </c>
    </row>
    <row r="36" spans="1:16" ht="143.4" customHeight="1" x14ac:dyDescent="0.3">
      <c r="A36" s="30" t="s">
        <v>77</v>
      </c>
      <c r="B36" s="74" t="s">
        <v>236</v>
      </c>
      <c r="C36" s="75"/>
      <c r="D36" s="31">
        <v>369</v>
      </c>
      <c r="E36" s="75"/>
      <c r="F36" s="75"/>
      <c r="G36" s="75"/>
      <c r="H36" s="17">
        <v>189</v>
      </c>
      <c r="I36" s="17"/>
      <c r="J36" s="17"/>
      <c r="K36" s="17"/>
      <c r="L36" s="17">
        <v>189</v>
      </c>
      <c r="M36" s="74"/>
      <c r="N36" s="68"/>
      <c r="O36" s="59" t="s">
        <v>237</v>
      </c>
      <c r="P36" s="187" t="s">
        <v>339</v>
      </c>
    </row>
    <row r="37" spans="1:16" ht="108" x14ac:dyDescent="0.3">
      <c r="A37" s="30" t="s">
        <v>78</v>
      </c>
      <c r="B37" s="14" t="s">
        <v>211</v>
      </c>
      <c r="C37" s="31"/>
      <c r="D37" s="31">
        <v>498.92</v>
      </c>
      <c r="E37" s="31"/>
      <c r="F37" s="31"/>
      <c r="G37" s="31"/>
      <c r="H37" s="31">
        <v>498.92</v>
      </c>
      <c r="I37" s="31"/>
      <c r="J37" s="31"/>
      <c r="K37" s="31"/>
      <c r="L37" s="31">
        <v>498.92</v>
      </c>
      <c r="M37" s="14"/>
      <c r="N37" s="64"/>
      <c r="O37" s="59" t="s">
        <v>292</v>
      </c>
      <c r="P37" s="1" t="s">
        <v>340</v>
      </c>
    </row>
    <row r="38" spans="1:16" ht="102.6" customHeight="1" x14ac:dyDescent="0.3">
      <c r="A38" s="53" t="s">
        <v>79</v>
      </c>
      <c r="B38" s="54" t="s">
        <v>80</v>
      </c>
      <c r="C38" s="31"/>
      <c r="D38" s="3">
        <v>50000</v>
      </c>
      <c r="E38" s="31"/>
      <c r="F38" s="31"/>
      <c r="G38" s="31"/>
      <c r="H38" s="3">
        <v>50000</v>
      </c>
      <c r="I38" s="3"/>
      <c r="J38" s="3"/>
      <c r="K38" s="3"/>
      <c r="L38" s="3">
        <v>50000</v>
      </c>
      <c r="M38" s="14"/>
      <c r="N38" s="64"/>
      <c r="O38" s="59" t="s">
        <v>341</v>
      </c>
      <c r="P38" s="1" t="s">
        <v>340</v>
      </c>
    </row>
    <row r="39" spans="1:16" ht="63.6" customHeight="1" x14ac:dyDescent="0.3">
      <c r="A39" s="53" t="s">
        <v>220</v>
      </c>
      <c r="B39" s="14" t="s">
        <v>218</v>
      </c>
      <c r="C39" s="31"/>
      <c r="D39" s="31">
        <v>45000</v>
      </c>
      <c r="E39" s="31"/>
      <c r="F39" s="31"/>
      <c r="G39" s="31"/>
      <c r="H39" s="31">
        <v>45000</v>
      </c>
      <c r="I39" s="31"/>
      <c r="J39" s="31"/>
      <c r="K39" s="31"/>
      <c r="L39" s="31">
        <v>45000</v>
      </c>
      <c r="M39" s="14"/>
      <c r="N39" s="64"/>
      <c r="O39" s="186" t="s">
        <v>342</v>
      </c>
      <c r="P39" s="1" t="s">
        <v>340</v>
      </c>
    </row>
    <row r="40" spans="1:16" ht="94.2" customHeight="1" x14ac:dyDescent="0.3">
      <c r="A40" s="53" t="s">
        <v>221</v>
      </c>
      <c r="B40" s="14" t="s">
        <v>219</v>
      </c>
      <c r="C40" s="31"/>
      <c r="D40" s="31">
        <v>5000</v>
      </c>
      <c r="E40" s="31"/>
      <c r="F40" s="31"/>
      <c r="G40" s="31"/>
      <c r="H40" s="31">
        <v>5000</v>
      </c>
      <c r="I40" s="31"/>
      <c r="J40" s="31"/>
      <c r="K40" s="31"/>
      <c r="L40" s="31">
        <v>5000</v>
      </c>
      <c r="M40" s="14"/>
      <c r="N40" s="64"/>
      <c r="O40" s="59" t="s">
        <v>343</v>
      </c>
      <c r="P40" s="1" t="s">
        <v>340</v>
      </c>
    </row>
    <row r="41" spans="1:16" ht="89.4" customHeight="1" x14ac:dyDescent="0.3">
      <c r="A41" s="53" t="s">
        <v>82</v>
      </c>
      <c r="B41" s="33" t="s">
        <v>81</v>
      </c>
      <c r="C41" s="31"/>
      <c r="D41" s="3">
        <f>SUM(D42:D46)</f>
        <v>455814.36</v>
      </c>
      <c r="E41" s="4">
        <f>SUM(E42:E43)</f>
        <v>104000</v>
      </c>
      <c r="F41" s="4">
        <f>SUM(F42:F43)</f>
        <v>9600</v>
      </c>
      <c r="G41" s="31"/>
      <c r="H41" s="32">
        <f>SUM(H42:H46)</f>
        <v>450067.39000000007</v>
      </c>
      <c r="I41" s="3">
        <f>SUM(I42:I43)</f>
        <v>114570.66</v>
      </c>
      <c r="J41" s="3">
        <f>SUM(J42:J43)</f>
        <v>8598.51</v>
      </c>
      <c r="K41" s="3"/>
      <c r="L41" s="3">
        <f>SUM(L42,L43,L44,L46)</f>
        <v>450062.99000000005</v>
      </c>
      <c r="M41" s="3">
        <f>SUM(M42:M43)</f>
        <v>114570.66</v>
      </c>
      <c r="N41" s="3">
        <f>SUM(N42:N43)</f>
        <v>8598.51</v>
      </c>
      <c r="O41" s="59" t="s">
        <v>450</v>
      </c>
      <c r="P41" s="187" t="s">
        <v>351</v>
      </c>
    </row>
    <row r="42" spans="1:16" ht="130.94999999999999" customHeight="1" x14ac:dyDescent="0.3">
      <c r="A42" s="30" t="s">
        <v>83</v>
      </c>
      <c r="B42" s="34" t="s">
        <v>216</v>
      </c>
      <c r="C42" s="31"/>
      <c r="D42" s="20">
        <v>207675.71</v>
      </c>
      <c r="E42" s="20">
        <v>43700</v>
      </c>
      <c r="F42" s="20">
        <v>4000</v>
      </c>
      <c r="G42" s="20"/>
      <c r="H42" s="20">
        <v>205741.32</v>
      </c>
      <c r="I42" s="20">
        <v>47868.43</v>
      </c>
      <c r="J42" s="20">
        <v>4179.47</v>
      </c>
      <c r="K42" s="20"/>
      <c r="L42" s="20">
        <v>205741.32</v>
      </c>
      <c r="M42" s="20">
        <v>47868.43</v>
      </c>
      <c r="N42" s="20">
        <v>4179.47</v>
      </c>
      <c r="O42" s="59" t="s">
        <v>293</v>
      </c>
      <c r="P42" s="1" t="s">
        <v>344</v>
      </c>
    </row>
    <row r="43" spans="1:16" ht="105" customHeight="1" x14ac:dyDescent="0.3">
      <c r="A43" s="30" t="s">
        <v>84</v>
      </c>
      <c r="B43" s="14" t="s">
        <v>166</v>
      </c>
      <c r="C43" s="31"/>
      <c r="D43" s="31">
        <v>247135.78</v>
      </c>
      <c r="E43" s="20">
        <v>60300</v>
      </c>
      <c r="F43" s="20">
        <v>5600</v>
      </c>
      <c r="G43" s="20"/>
      <c r="H43" s="31">
        <v>243374.34</v>
      </c>
      <c r="I43" s="20">
        <v>66702.23</v>
      </c>
      <c r="J43" s="20">
        <v>4419.04</v>
      </c>
      <c r="K43" s="20"/>
      <c r="L43" s="31">
        <v>243374.34</v>
      </c>
      <c r="M43" s="20">
        <v>66702.23</v>
      </c>
      <c r="N43" s="20">
        <v>4419.04</v>
      </c>
      <c r="O43" s="59" t="s">
        <v>294</v>
      </c>
      <c r="P43" s="1" t="s">
        <v>345</v>
      </c>
    </row>
    <row r="44" spans="1:16" ht="97.2" customHeight="1" x14ac:dyDescent="0.3">
      <c r="A44" s="30" t="s">
        <v>188</v>
      </c>
      <c r="B44" s="68" t="s">
        <v>189</v>
      </c>
      <c r="C44" s="31"/>
      <c r="D44" s="168">
        <v>488.47</v>
      </c>
      <c r="E44" s="169"/>
      <c r="F44" s="169"/>
      <c r="G44" s="170"/>
      <c r="H44" s="170">
        <v>445.82</v>
      </c>
      <c r="I44" s="169"/>
      <c r="J44" s="169"/>
      <c r="K44" s="169"/>
      <c r="L44" s="170">
        <v>445.82</v>
      </c>
      <c r="M44" s="169"/>
      <c r="N44" s="169"/>
      <c r="O44" s="59" t="s">
        <v>295</v>
      </c>
      <c r="P44" s="1" t="s">
        <v>347</v>
      </c>
    </row>
    <row r="45" spans="1:16" ht="36" customHeight="1" x14ac:dyDescent="0.3">
      <c r="A45" s="30" t="s">
        <v>214</v>
      </c>
      <c r="B45" s="68" t="s">
        <v>215</v>
      </c>
      <c r="C45" s="31"/>
      <c r="D45" s="31">
        <v>4.4000000000000004</v>
      </c>
      <c r="E45" s="31"/>
      <c r="F45" s="31"/>
      <c r="G45" s="31"/>
      <c r="H45" s="31">
        <v>4.4000000000000004</v>
      </c>
      <c r="I45" s="31"/>
      <c r="J45" s="31"/>
      <c r="K45" s="31"/>
      <c r="L45" s="31">
        <v>4.4000000000000004</v>
      </c>
      <c r="M45" s="31"/>
      <c r="N45" s="31"/>
      <c r="O45" s="67"/>
      <c r="P45" s="1" t="s">
        <v>340</v>
      </c>
    </row>
    <row r="46" spans="1:16" ht="36" customHeight="1" x14ac:dyDescent="0.3">
      <c r="A46" s="30" t="s">
        <v>214</v>
      </c>
      <c r="B46" s="68" t="s">
        <v>296</v>
      </c>
      <c r="C46" s="31"/>
      <c r="D46" s="31">
        <v>510</v>
      </c>
      <c r="E46" s="27"/>
      <c r="F46" s="27"/>
      <c r="G46" s="31"/>
      <c r="H46" s="20">
        <v>501.51</v>
      </c>
      <c r="I46" s="27"/>
      <c r="J46" s="27"/>
      <c r="K46" s="27"/>
      <c r="L46" s="20">
        <v>501.51</v>
      </c>
      <c r="M46" s="27"/>
      <c r="N46" s="76"/>
      <c r="O46" s="59" t="s">
        <v>346</v>
      </c>
      <c r="P46" s="1" t="s">
        <v>348</v>
      </c>
    </row>
    <row r="47" spans="1:16" ht="47.4" customHeight="1" x14ac:dyDescent="0.3">
      <c r="A47" s="53" t="s">
        <v>238</v>
      </c>
      <c r="B47" s="116" t="s">
        <v>239</v>
      </c>
      <c r="C47" s="31"/>
      <c r="D47" s="31">
        <v>499786.31</v>
      </c>
      <c r="E47" s="31">
        <v>27935.919999999998</v>
      </c>
      <c r="F47" s="31">
        <v>0</v>
      </c>
      <c r="G47" s="31">
        <v>0</v>
      </c>
      <c r="H47" s="31">
        <v>497412.94</v>
      </c>
      <c r="I47" s="31">
        <v>27745.14</v>
      </c>
      <c r="J47" s="31">
        <v>0</v>
      </c>
      <c r="K47" s="31">
        <v>0</v>
      </c>
      <c r="L47" s="31">
        <v>496461.87</v>
      </c>
      <c r="M47" s="31">
        <v>27745.14</v>
      </c>
      <c r="N47" s="76"/>
      <c r="O47" s="59" t="s">
        <v>297</v>
      </c>
      <c r="P47" s="1" t="s">
        <v>349</v>
      </c>
    </row>
    <row r="48" spans="1:16" ht="20.399999999999999" x14ac:dyDescent="0.3">
      <c r="A48" s="253" t="s">
        <v>117</v>
      </c>
      <c r="B48" s="254"/>
      <c r="C48" s="3"/>
      <c r="D48" s="3">
        <f>SUM(D34,D38,D41,D47)</f>
        <v>1008009.59</v>
      </c>
      <c r="E48" s="4">
        <f>SUM(E41,E47)</f>
        <v>131935.91999999998</v>
      </c>
      <c r="F48" s="4">
        <f>SUM(F42,F43)</f>
        <v>9600</v>
      </c>
      <c r="G48" s="3"/>
      <c r="H48" s="32">
        <f>SUM(H34,H38,H41,H47)</f>
        <v>999688.8</v>
      </c>
      <c r="I48" s="32">
        <f>SUM(I34,I38,I41,I47)</f>
        <v>142315.79999999999</v>
      </c>
      <c r="J48" s="3">
        <f>SUM(J34,J38,J41,J47)</f>
        <v>8598.51</v>
      </c>
      <c r="K48" s="4"/>
      <c r="L48" s="3">
        <f>SUM(L34,L38,L41,L47)</f>
        <v>998733.33000000007</v>
      </c>
      <c r="M48" s="32">
        <f>SUM(M42:M47)</f>
        <v>142315.79999999999</v>
      </c>
      <c r="N48" s="66">
        <f>SUM(N42:N43)</f>
        <v>8598.51</v>
      </c>
      <c r="O48" s="135"/>
      <c r="P48" s="1" t="s">
        <v>350</v>
      </c>
    </row>
    <row r="49" spans="1:16" x14ac:dyDescent="0.3">
      <c r="A49" s="255" t="s">
        <v>16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6"/>
      <c r="O49" s="135"/>
      <c r="P49" s="67"/>
    </row>
    <row r="50" spans="1:16" ht="55.2" customHeight="1" x14ac:dyDescent="0.3">
      <c r="A50" s="53" t="s">
        <v>54</v>
      </c>
      <c r="B50" s="35" t="s">
        <v>85</v>
      </c>
      <c r="C50" s="31"/>
      <c r="D50" s="32">
        <f>SUM(D51,D52)</f>
        <v>93</v>
      </c>
      <c r="E50" s="31"/>
      <c r="F50" s="31"/>
      <c r="G50" s="31"/>
      <c r="H50" s="32">
        <v>93</v>
      </c>
      <c r="I50" s="4"/>
      <c r="J50" s="4"/>
      <c r="K50" s="4"/>
      <c r="L50" s="32">
        <v>93</v>
      </c>
      <c r="M50" s="31"/>
      <c r="N50" s="65"/>
      <c r="O50" s="1" t="s">
        <v>354</v>
      </c>
      <c r="P50" s="1" t="s">
        <v>340</v>
      </c>
    </row>
    <row r="51" spans="1:16" ht="73.2" customHeight="1" x14ac:dyDescent="0.3">
      <c r="A51" s="30" t="s">
        <v>76</v>
      </c>
      <c r="B51" s="36" t="s">
        <v>17</v>
      </c>
      <c r="C51" s="31"/>
      <c r="D51" s="31">
        <v>43</v>
      </c>
      <c r="E51" s="31"/>
      <c r="F51" s="31"/>
      <c r="G51" s="31"/>
      <c r="H51" s="31">
        <v>43</v>
      </c>
      <c r="I51" s="27"/>
      <c r="J51" s="27"/>
      <c r="K51" s="27"/>
      <c r="L51" s="31">
        <v>43</v>
      </c>
      <c r="M51" s="31"/>
      <c r="N51" s="65"/>
      <c r="O51" s="1" t="s">
        <v>352</v>
      </c>
      <c r="P51" s="1" t="s">
        <v>340</v>
      </c>
    </row>
    <row r="52" spans="1:16" ht="70.5" customHeight="1" x14ac:dyDescent="0.3">
      <c r="A52" s="30" t="s">
        <v>86</v>
      </c>
      <c r="B52" s="36" t="s">
        <v>18</v>
      </c>
      <c r="C52" s="31"/>
      <c r="D52" s="31">
        <v>50</v>
      </c>
      <c r="E52" s="31"/>
      <c r="F52" s="31"/>
      <c r="G52" s="31"/>
      <c r="H52" s="31">
        <v>50</v>
      </c>
      <c r="I52" s="27"/>
      <c r="J52" s="27"/>
      <c r="K52" s="27"/>
      <c r="L52" s="31">
        <v>50</v>
      </c>
      <c r="M52" s="31"/>
      <c r="N52" s="65"/>
      <c r="O52" s="1" t="s">
        <v>353</v>
      </c>
      <c r="P52" s="1" t="s">
        <v>340</v>
      </c>
    </row>
    <row r="53" spans="1:16" ht="49.2" customHeight="1" x14ac:dyDescent="0.3">
      <c r="A53" s="30" t="s">
        <v>87</v>
      </c>
      <c r="B53" s="35" t="s">
        <v>88</v>
      </c>
      <c r="C53" s="31"/>
      <c r="D53" s="3">
        <v>2200</v>
      </c>
      <c r="E53" s="3"/>
      <c r="F53" s="3"/>
      <c r="G53" s="3"/>
      <c r="H53" s="3">
        <v>2200</v>
      </c>
      <c r="I53" s="4"/>
      <c r="J53" s="4"/>
      <c r="K53" s="4"/>
      <c r="L53" s="3">
        <v>2200</v>
      </c>
      <c r="M53" s="3"/>
      <c r="N53" s="65"/>
      <c r="O53" s="59" t="s">
        <v>355</v>
      </c>
      <c r="P53" s="1" t="s">
        <v>340</v>
      </c>
    </row>
    <row r="54" spans="1:16" ht="55.95" customHeight="1" x14ac:dyDescent="0.3">
      <c r="A54" s="30" t="s">
        <v>89</v>
      </c>
      <c r="B54" s="36" t="s">
        <v>90</v>
      </c>
      <c r="C54" s="31"/>
      <c r="D54" s="31">
        <v>2200</v>
      </c>
      <c r="E54" s="31"/>
      <c r="F54" s="31"/>
      <c r="G54" s="31"/>
      <c r="H54" s="31">
        <v>2200</v>
      </c>
      <c r="I54" s="27"/>
      <c r="J54" s="27"/>
      <c r="K54" s="27"/>
      <c r="L54" s="31">
        <v>2200</v>
      </c>
      <c r="M54" s="31"/>
      <c r="N54" s="65"/>
      <c r="O54" s="59" t="s">
        <v>355</v>
      </c>
      <c r="P54" s="1" t="s">
        <v>340</v>
      </c>
    </row>
    <row r="55" spans="1:16" x14ac:dyDescent="0.3">
      <c r="A55" s="30"/>
      <c r="B55" s="9" t="s">
        <v>116</v>
      </c>
      <c r="C55" s="3"/>
      <c r="D55" s="3">
        <f>SUM(D50,D53)</f>
        <v>2293</v>
      </c>
      <c r="E55" s="3">
        <f>SUM(E54)</f>
        <v>0</v>
      </c>
      <c r="F55" s="3"/>
      <c r="G55" s="3"/>
      <c r="H55" s="3">
        <f>SUM(H50,H53)</f>
        <v>2293</v>
      </c>
      <c r="I55" s="4"/>
      <c r="J55" s="4"/>
      <c r="K55" s="4"/>
      <c r="L55" s="3">
        <f>SUM(L50,L53)</f>
        <v>2293</v>
      </c>
      <c r="M55" s="3"/>
      <c r="N55" s="8"/>
      <c r="O55" s="138"/>
      <c r="P55" s="67"/>
    </row>
    <row r="56" spans="1:16" ht="15.6" x14ac:dyDescent="0.3">
      <c r="A56" s="264" t="s">
        <v>19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5"/>
      <c r="O56" s="135"/>
      <c r="P56" s="67"/>
    </row>
    <row r="57" spans="1:16" ht="50.4" customHeight="1" x14ac:dyDescent="0.3">
      <c r="A57" s="45" t="s">
        <v>20</v>
      </c>
      <c r="B57" s="46" t="s">
        <v>91</v>
      </c>
      <c r="C57" s="4"/>
      <c r="D57" s="69">
        <f>D58</f>
        <v>7000</v>
      </c>
      <c r="E57" s="69"/>
      <c r="F57" s="69"/>
      <c r="G57" s="69"/>
      <c r="H57" s="69">
        <f>H58</f>
        <v>7000</v>
      </c>
      <c r="I57" s="69"/>
      <c r="J57" s="69"/>
      <c r="K57" s="69"/>
      <c r="L57" s="69">
        <f>L58</f>
        <v>7000</v>
      </c>
      <c r="M57" s="27"/>
      <c r="N57" s="173"/>
      <c r="O57" s="171" t="s">
        <v>298</v>
      </c>
      <c r="P57" s="133" t="s">
        <v>332</v>
      </c>
    </row>
    <row r="58" spans="1:16" ht="70.2" customHeight="1" x14ac:dyDescent="0.3">
      <c r="A58" s="25" t="s">
        <v>92</v>
      </c>
      <c r="B58" s="28" t="s">
        <v>144</v>
      </c>
      <c r="C58" s="27"/>
      <c r="D58" s="85">
        <v>7000</v>
      </c>
      <c r="E58" s="85"/>
      <c r="F58" s="85"/>
      <c r="G58" s="85"/>
      <c r="H58" s="85">
        <v>7000</v>
      </c>
      <c r="I58" s="85"/>
      <c r="J58" s="85"/>
      <c r="K58" s="85"/>
      <c r="L58" s="175">
        <v>7000</v>
      </c>
      <c r="M58" s="67"/>
      <c r="N58" s="67"/>
      <c r="O58" s="171" t="s">
        <v>298</v>
      </c>
      <c r="P58" s="133" t="s">
        <v>299</v>
      </c>
    </row>
    <row r="59" spans="1:16" ht="45" customHeight="1" x14ac:dyDescent="0.3">
      <c r="A59" s="45" t="s">
        <v>21</v>
      </c>
      <c r="B59" s="46" t="s">
        <v>149</v>
      </c>
      <c r="C59" s="4"/>
      <c r="D59" s="69">
        <f>D60+D61</f>
        <v>48244</v>
      </c>
      <c r="E59" s="69"/>
      <c r="F59" s="69"/>
      <c r="G59" s="69"/>
      <c r="H59" s="69">
        <f>H60+H61</f>
        <v>46417.637999999999</v>
      </c>
      <c r="I59" s="69"/>
      <c r="J59" s="69"/>
      <c r="K59" s="69"/>
      <c r="L59" s="176">
        <f>L60+L61</f>
        <v>46417.64</v>
      </c>
      <c r="M59" s="67"/>
      <c r="N59" s="67"/>
      <c r="O59" s="171"/>
      <c r="P59" s="133" t="s">
        <v>333</v>
      </c>
    </row>
    <row r="60" spans="1:16" ht="145.19999999999999" customHeight="1" x14ac:dyDescent="0.3">
      <c r="A60" s="25" t="s">
        <v>93</v>
      </c>
      <c r="B60" s="26" t="s">
        <v>145</v>
      </c>
      <c r="C60" s="27"/>
      <c r="D60" s="85">
        <v>46200</v>
      </c>
      <c r="E60" s="85"/>
      <c r="F60" s="85"/>
      <c r="G60" s="85"/>
      <c r="H60" s="85">
        <v>44373.637999999999</v>
      </c>
      <c r="I60" s="85"/>
      <c r="J60" s="85"/>
      <c r="K60" s="85"/>
      <c r="L60" s="177">
        <v>44373.64</v>
      </c>
      <c r="M60" s="67"/>
      <c r="N60" s="67"/>
      <c r="O60" s="171" t="s">
        <v>318</v>
      </c>
      <c r="P60" s="133" t="s">
        <v>335</v>
      </c>
    </row>
    <row r="61" spans="1:16" ht="39" customHeight="1" x14ac:dyDescent="0.3">
      <c r="A61" s="25" t="s">
        <v>94</v>
      </c>
      <c r="B61" s="26" t="s">
        <v>121</v>
      </c>
      <c r="C61" s="27"/>
      <c r="D61" s="85">
        <v>2044</v>
      </c>
      <c r="E61" s="85"/>
      <c r="F61" s="85"/>
      <c r="G61" s="85"/>
      <c r="H61" s="85">
        <v>2044</v>
      </c>
      <c r="I61" s="85"/>
      <c r="J61" s="85"/>
      <c r="K61" s="85"/>
      <c r="L61" s="175">
        <v>2044</v>
      </c>
      <c r="M61" s="67"/>
      <c r="N61" s="67"/>
      <c r="O61" s="171" t="s">
        <v>242</v>
      </c>
      <c r="P61" s="133" t="s">
        <v>332</v>
      </c>
    </row>
    <row r="62" spans="1:16" ht="48" customHeight="1" x14ac:dyDescent="0.3">
      <c r="A62" s="45" t="s">
        <v>22</v>
      </c>
      <c r="B62" s="46" t="s">
        <v>99</v>
      </c>
      <c r="C62" s="4"/>
      <c r="D62" s="69">
        <f>SUM(D63:D74)</f>
        <v>452208.13699999999</v>
      </c>
      <c r="E62" s="69"/>
      <c r="F62" s="69"/>
      <c r="G62" s="69"/>
      <c r="H62" s="69">
        <f>SUM(H63:H74)</f>
        <v>448160.94500000001</v>
      </c>
      <c r="I62" s="69"/>
      <c r="J62" s="69"/>
      <c r="K62" s="69"/>
      <c r="L62" s="176">
        <f>SUM(L63:L74)</f>
        <v>444595.92</v>
      </c>
      <c r="M62" s="67"/>
      <c r="N62" s="67"/>
      <c r="O62" s="171"/>
      <c r="P62" s="133" t="s">
        <v>334</v>
      </c>
    </row>
    <row r="63" spans="1:16" ht="147.6" customHeight="1" x14ac:dyDescent="0.3">
      <c r="A63" s="25" t="s">
        <v>95</v>
      </c>
      <c r="B63" s="26" t="s">
        <v>122</v>
      </c>
      <c r="C63" s="27"/>
      <c r="D63" s="85">
        <v>4374.2</v>
      </c>
      <c r="E63" s="85"/>
      <c r="F63" s="85"/>
      <c r="G63" s="85"/>
      <c r="H63" s="85">
        <v>786.9</v>
      </c>
      <c r="I63" s="85"/>
      <c r="J63" s="85"/>
      <c r="K63" s="85"/>
      <c r="L63" s="175">
        <v>786.9</v>
      </c>
      <c r="M63" s="67"/>
      <c r="N63" s="67"/>
      <c r="O63" s="171" t="s">
        <v>300</v>
      </c>
      <c r="P63" s="133" t="s">
        <v>301</v>
      </c>
    </row>
    <row r="64" spans="1:16" ht="75.599999999999994" customHeight="1" x14ac:dyDescent="0.3">
      <c r="A64" s="25" t="s">
        <v>96</v>
      </c>
      <c r="B64" s="188" t="s">
        <v>123</v>
      </c>
      <c r="C64" s="27"/>
      <c r="D64" s="85">
        <v>98</v>
      </c>
      <c r="E64" s="85"/>
      <c r="F64" s="85"/>
      <c r="G64" s="85"/>
      <c r="H64" s="85">
        <v>44.71</v>
      </c>
      <c r="I64" s="85"/>
      <c r="J64" s="85"/>
      <c r="K64" s="85"/>
      <c r="L64" s="175">
        <v>44.71</v>
      </c>
      <c r="M64" s="67"/>
      <c r="N64" s="67"/>
      <c r="O64" s="189" t="s">
        <v>302</v>
      </c>
      <c r="P64" s="223" t="s">
        <v>356</v>
      </c>
    </row>
    <row r="65" spans="1:16" ht="48" x14ac:dyDescent="0.3">
      <c r="A65" s="25" t="s">
        <v>97</v>
      </c>
      <c r="B65" s="26" t="s">
        <v>151</v>
      </c>
      <c r="C65" s="27"/>
      <c r="D65" s="85">
        <v>744</v>
      </c>
      <c r="E65" s="85"/>
      <c r="F65" s="85"/>
      <c r="G65" s="85"/>
      <c r="H65" s="85">
        <v>744</v>
      </c>
      <c r="I65" s="85"/>
      <c r="J65" s="85"/>
      <c r="K65" s="85"/>
      <c r="L65" s="175">
        <v>744</v>
      </c>
      <c r="M65" s="67"/>
      <c r="N65" s="67"/>
      <c r="O65" s="171" t="s">
        <v>303</v>
      </c>
      <c r="P65" s="133" t="s">
        <v>299</v>
      </c>
    </row>
    <row r="66" spans="1:16" ht="115.8" customHeight="1" x14ac:dyDescent="0.3">
      <c r="A66" s="25" t="s">
        <v>98</v>
      </c>
      <c r="B66" s="26" t="s">
        <v>160</v>
      </c>
      <c r="C66" s="27"/>
      <c r="D66" s="85">
        <v>42346.769</v>
      </c>
      <c r="E66" s="85"/>
      <c r="F66" s="85"/>
      <c r="G66" s="85"/>
      <c r="H66" s="85">
        <v>42278.853999999999</v>
      </c>
      <c r="I66" s="85"/>
      <c r="J66" s="85"/>
      <c r="K66" s="85"/>
      <c r="L66" s="175">
        <v>40951.519999999997</v>
      </c>
      <c r="M66" s="67"/>
      <c r="N66" s="67"/>
      <c r="O66" s="171" t="s">
        <v>304</v>
      </c>
      <c r="P66" s="132" t="s">
        <v>357</v>
      </c>
    </row>
    <row r="67" spans="1:16" ht="108" customHeight="1" x14ac:dyDescent="0.3">
      <c r="A67" s="25" t="s">
        <v>150</v>
      </c>
      <c r="B67" s="188" t="s">
        <v>161</v>
      </c>
      <c r="C67" s="190"/>
      <c r="D67" s="191">
        <v>59324.133000000002</v>
      </c>
      <c r="E67" s="191"/>
      <c r="F67" s="191"/>
      <c r="G67" s="191"/>
      <c r="H67" s="192">
        <v>59176.182000000001</v>
      </c>
      <c r="I67" s="191"/>
      <c r="J67" s="191"/>
      <c r="K67" s="191"/>
      <c r="L67" s="193">
        <v>57753.01</v>
      </c>
      <c r="M67" s="194"/>
      <c r="N67" s="194"/>
      <c r="O67" s="189" t="s">
        <v>305</v>
      </c>
      <c r="P67" s="195" t="s">
        <v>306</v>
      </c>
    </row>
    <row r="68" spans="1:16" ht="90.6" customHeight="1" x14ac:dyDescent="0.3">
      <c r="A68" s="25" t="s">
        <v>190</v>
      </c>
      <c r="B68" s="26" t="s">
        <v>191</v>
      </c>
      <c r="C68" s="27"/>
      <c r="D68" s="85">
        <v>281090.2</v>
      </c>
      <c r="E68" s="85"/>
      <c r="F68" s="85"/>
      <c r="G68" s="85"/>
      <c r="H68" s="114">
        <v>281090.2</v>
      </c>
      <c r="I68" s="85"/>
      <c r="J68" s="85"/>
      <c r="K68" s="85"/>
      <c r="L68" s="178">
        <v>281090.2</v>
      </c>
      <c r="M68" s="67"/>
      <c r="N68" s="67"/>
      <c r="O68" s="171" t="s">
        <v>307</v>
      </c>
      <c r="P68" s="133" t="s">
        <v>308</v>
      </c>
    </row>
    <row r="69" spans="1:16" ht="56.7" customHeight="1" x14ac:dyDescent="0.3">
      <c r="A69" s="25" t="s">
        <v>192</v>
      </c>
      <c r="B69" s="26" t="s">
        <v>193</v>
      </c>
      <c r="C69" s="27"/>
      <c r="D69" s="85">
        <v>12186.605</v>
      </c>
      <c r="E69" s="85"/>
      <c r="F69" s="85"/>
      <c r="G69" s="85"/>
      <c r="H69" s="114">
        <v>12186.603999999999</v>
      </c>
      <c r="I69" s="85"/>
      <c r="J69" s="85"/>
      <c r="K69" s="85"/>
      <c r="L69" s="175">
        <v>12186.6</v>
      </c>
      <c r="M69" s="67"/>
      <c r="N69" s="67"/>
      <c r="O69" s="171" t="s">
        <v>309</v>
      </c>
      <c r="P69" s="133" t="s">
        <v>322</v>
      </c>
    </row>
    <row r="70" spans="1:16" ht="107.4" customHeight="1" x14ac:dyDescent="0.3">
      <c r="A70" s="25" t="s">
        <v>194</v>
      </c>
      <c r="B70" s="26" t="s">
        <v>195</v>
      </c>
      <c r="C70" s="27"/>
      <c r="D70" s="85">
        <v>15052.235000000001</v>
      </c>
      <c r="E70" s="85"/>
      <c r="F70" s="85"/>
      <c r="G70" s="85"/>
      <c r="H70" s="85">
        <v>15018.278</v>
      </c>
      <c r="I70" s="85"/>
      <c r="J70" s="85"/>
      <c r="K70" s="85"/>
      <c r="L70" s="175">
        <v>14414.37</v>
      </c>
      <c r="M70" s="67"/>
      <c r="N70" s="67"/>
      <c r="O70" s="171" t="s">
        <v>310</v>
      </c>
      <c r="P70" s="132" t="s">
        <v>311</v>
      </c>
    </row>
    <row r="71" spans="1:16" ht="66" customHeight="1" x14ac:dyDescent="0.3">
      <c r="A71" s="25" t="s">
        <v>196</v>
      </c>
      <c r="B71" s="26" t="s">
        <v>197</v>
      </c>
      <c r="C71" s="27"/>
      <c r="D71" s="85">
        <v>2567.0700000000002</v>
      </c>
      <c r="E71" s="85"/>
      <c r="F71" s="85"/>
      <c r="G71" s="85"/>
      <c r="H71" s="85">
        <v>2567.0700000000002</v>
      </c>
      <c r="I71" s="85"/>
      <c r="J71" s="85"/>
      <c r="K71" s="85"/>
      <c r="L71" s="175">
        <v>2567.0700000000002</v>
      </c>
      <c r="M71" s="67"/>
      <c r="N71" s="67"/>
      <c r="O71" s="171" t="s">
        <v>312</v>
      </c>
      <c r="P71" s="133" t="s">
        <v>308</v>
      </c>
    </row>
    <row r="72" spans="1:16" ht="126.6" customHeight="1" x14ac:dyDescent="0.3">
      <c r="A72" s="25" t="s">
        <v>204</v>
      </c>
      <c r="B72" s="26" t="s">
        <v>205</v>
      </c>
      <c r="C72" s="27"/>
      <c r="D72" s="85">
        <v>34174.925000000003</v>
      </c>
      <c r="E72" s="85"/>
      <c r="F72" s="85"/>
      <c r="G72" s="85"/>
      <c r="H72" s="85">
        <v>34018.146999999997</v>
      </c>
      <c r="I72" s="85"/>
      <c r="J72" s="85"/>
      <c r="K72" s="85"/>
      <c r="L72" s="175">
        <v>33807.54</v>
      </c>
      <c r="M72" s="67"/>
      <c r="N72" s="67"/>
      <c r="O72" s="171" t="s">
        <v>313</v>
      </c>
      <c r="P72" s="132" t="s">
        <v>314</v>
      </c>
    </row>
    <row r="73" spans="1:16" ht="72.599999999999994" customHeight="1" x14ac:dyDescent="0.3">
      <c r="A73" s="25" t="s">
        <v>206</v>
      </c>
      <c r="B73" s="26" t="s">
        <v>207</v>
      </c>
      <c r="C73" s="27"/>
      <c r="D73" s="85">
        <v>150</v>
      </c>
      <c r="E73" s="85"/>
      <c r="F73" s="85"/>
      <c r="G73" s="85"/>
      <c r="H73" s="85">
        <v>150</v>
      </c>
      <c r="I73" s="85"/>
      <c r="J73" s="85"/>
      <c r="K73" s="85"/>
      <c r="L73" s="175">
        <v>150</v>
      </c>
      <c r="M73" s="67"/>
      <c r="N73" s="67"/>
      <c r="O73" s="171" t="s">
        <v>315</v>
      </c>
      <c r="P73" s="133" t="s">
        <v>308</v>
      </c>
    </row>
    <row r="74" spans="1:16" ht="61.8" customHeight="1" x14ac:dyDescent="0.3">
      <c r="A74" s="25" t="s">
        <v>240</v>
      </c>
      <c r="B74" s="120" t="s">
        <v>207</v>
      </c>
      <c r="C74" s="27"/>
      <c r="D74" s="85">
        <v>100</v>
      </c>
      <c r="E74" s="85"/>
      <c r="F74" s="85"/>
      <c r="G74" s="85"/>
      <c r="H74" s="85">
        <v>100</v>
      </c>
      <c r="I74" s="85"/>
      <c r="J74" s="85"/>
      <c r="K74" s="85"/>
      <c r="L74" s="175">
        <v>100</v>
      </c>
      <c r="M74" s="67"/>
      <c r="N74" s="67"/>
      <c r="O74" s="171" t="s">
        <v>243</v>
      </c>
      <c r="P74" s="133" t="s">
        <v>308</v>
      </c>
    </row>
    <row r="75" spans="1:16" ht="42.45" customHeight="1" x14ac:dyDescent="0.3">
      <c r="A75" s="45" t="s">
        <v>23</v>
      </c>
      <c r="B75" s="46" t="s">
        <v>100</v>
      </c>
      <c r="C75" s="4"/>
      <c r="D75" s="69">
        <f>D76</f>
        <v>291.2</v>
      </c>
      <c r="E75" s="69"/>
      <c r="F75" s="69"/>
      <c r="G75" s="69"/>
      <c r="H75" s="69">
        <f>H76</f>
        <v>291.2</v>
      </c>
      <c r="I75" s="69"/>
      <c r="J75" s="69"/>
      <c r="K75" s="69"/>
      <c r="L75" s="176">
        <f>L76</f>
        <v>291.2</v>
      </c>
      <c r="M75" s="67"/>
      <c r="N75" s="67"/>
      <c r="O75" s="172"/>
      <c r="P75" s="179"/>
    </row>
    <row r="76" spans="1:16" ht="78" customHeight="1" x14ac:dyDescent="0.3">
      <c r="A76" s="25" t="s">
        <v>101</v>
      </c>
      <c r="B76" s="26" t="s">
        <v>124</v>
      </c>
      <c r="C76" s="27"/>
      <c r="D76" s="85">
        <v>291.2</v>
      </c>
      <c r="E76" s="85"/>
      <c r="F76" s="85"/>
      <c r="G76" s="85"/>
      <c r="H76" s="85">
        <v>291.2</v>
      </c>
      <c r="I76" s="85"/>
      <c r="J76" s="85"/>
      <c r="K76" s="85"/>
      <c r="L76" s="175">
        <v>291.2</v>
      </c>
      <c r="M76" s="67"/>
      <c r="N76" s="67"/>
      <c r="O76" s="171" t="s">
        <v>336</v>
      </c>
      <c r="P76" s="180" t="s">
        <v>316</v>
      </c>
    </row>
    <row r="77" spans="1:16" ht="43.95" customHeight="1" x14ac:dyDescent="0.3">
      <c r="A77" s="45" t="s">
        <v>24</v>
      </c>
      <c r="B77" s="46" t="s">
        <v>102</v>
      </c>
      <c r="C77" s="4"/>
      <c r="D77" s="69">
        <f>D78</f>
        <v>17935</v>
      </c>
      <c r="E77" s="69"/>
      <c r="F77" s="69"/>
      <c r="G77" s="69"/>
      <c r="H77" s="69">
        <f>H78</f>
        <v>17933.98</v>
      </c>
      <c r="I77" s="69"/>
      <c r="J77" s="69"/>
      <c r="K77" s="69"/>
      <c r="L77" s="176">
        <f>L78</f>
        <v>17933.98</v>
      </c>
      <c r="M77" s="67"/>
      <c r="N77" s="67"/>
      <c r="O77" s="172"/>
      <c r="P77" s="179"/>
    </row>
    <row r="78" spans="1:16" ht="100.2" customHeight="1" x14ac:dyDescent="0.3">
      <c r="A78" s="25" t="s">
        <v>103</v>
      </c>
      <c r="B78" s="26" t="s">
        <v>125</v>
      </c>
      <c r="C78" s="27"/>
      <c r="D78" s="85">
        <v>17935</v>
      </c>
      <c r="E78" s="85"/>
      <c r="F78" s="85"/>
      <c r="G78" s="85"/>
      <c r="H78" s="85">
        <v>17933.98</v>
      </c>
      <c r="I78" s="85"/>
      <c r="J78" s="85"/>
      <c r="K78" s="85"/>
      <c r="L78" s="175">
        <v>17933.98</v>
      </c>
      <c r="M78" s="67"/>
      <c r="N78" s="67"/>
      <c r="O78" s="171" t="s">
        <v>317</v>
      </c>
      <c r="P78" s="133" t="s">
        <v>308</v>
      </c>
    </row>
    <row r="79" spans="1:16" ht="29.4" customHeight="1" x14ac:dyDescent="0.3">
      <c r="A79" s="25"/>
      <c r="B79" s="24" t="s">
        <v>115</v>
      </c>
      <c r="C79" s="4"/>
      <c r="D79" s="69">
        <f>SUM(D57,D59,D62,D75,D77)</f>
        <v>525678.33700000006</v>
      </c>
      <c r="E79" s="69"/>
      <c r="F79" s="69"/>
      <c r="G79" s="69"/>
      <c r="H79" s="69">
        <f>SUM(H57,H59,H62,H75,H77)</f>
        <v>519803.76299999998</v>
      </c>
      <c r="I79" s="69"/>
      <c r="J79" s="69"/>
      <c r="K79" s="69"/>
      <c r="L79" s="176">
        <f>SUM(L57,L59,L62,L75,L77,)</f>
        <v>516238.74</v>
      </c>
      <c r="M79" s="27"/>
      <c r="N79" s="174"/>
      <c r="O79" s="181"/>
      <c r="P79" s="182"/>
    </row>
    <row r="80" spans="1:16" ht="27.6" customHeight="1" x14ac:dyDescent="0.3">
      <c r="A80" s="2" t="s">
        <v>152</v>
      </c>
      <c r="B80" s="265" t="s">
        <v>153</v>
      </c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183"/>
      <c r="P80" s="182"/>
    </row>
    <row r="81" spans="1:16" ht="79.95" customHeight="1" x14ac:dyDescent="0.3">
      <c r="A81" s="199" t="s">
        <v>25</v>
      </c>
      <c r="B81" s="200" t="s">
        <v>358</v>
      </c>
      <c r="C81" s="81"/>
      <c r="D81" s="81">
        <f>D82+D83+D84+D85+D86+D87+D88</f>
        <v>54234.630000000005</v>
      </c>
      <c r="E81" s="82"/>
      <c r="F81" s="82"/>
      <c r="G81" s="82"/>
      <c r="H81" s="81">
        <f>H82+H83+H84+H85+H86+H87+H88</f>
        <v>48403.334900000002</v>
      </c>
      <c r="I81" s="82"/>
      <c r="J81" s="82"/>
      <c r="K81" s="82"/>
      <c r="L81" s="81">
        <f>SUM(L82:L88)</f>
        <v>48403.334900000002</v>
      </c>
      <c r="M81" s="82"/>
      <c r="N81" s="82"/>
      <c r="O81" s="171" t="s">
        <v>359</v>
      </c>
      <c r="P81" s="133" t="s">
        <v>391</v>
      </c>
    </row>
    <row r="82" spans="1:16" ht="78" customHeight="1" x14ac:dyDescent="0.3">
      <c r="A82" s="201" t="s">
        <v>26</v>
      </c>
      <c r="B82" s="86" t="s">
        <v>360</v>
      </c>
      <c r="C82" s="83"/>
      <c r="D82" s="83">
        <v>5911.1</v>
      </c>
      <c r="E82" s="83"/>
      <c r="F82" s="83"/>
      <c r="G82" s="83"/>
      <c r="H82" s="83">
        <v>1934.9049</v>
      </c>
      <c r="I82" s="83"/>
      <c r="J82" s="83"/>
      <c r="K82" s="83"/>
      <c r="L82" s="83">
        <f>H82</f>
        <v>1934.9049</v>
      </c>
      <c r="M82" s="84"/>
      <c r="N82" s="84"/>
      <c r="O82" s="171" t="s">
        <v>361</v>
      </c>
      <c r="P82" s="133" t="s">
        <v>392</v>
      </c>
    </row>
    <row r="83" spans="1:16" ht="59.4" customHeight="1" x14ac:dyDescent="0.3">
      <c r="A83" s="201" t="s">
        <v>362</v>
      </c>
      <c r="B83" s="86" t="s">
        <v>363</v>
      </c>
      <c r="C83" s="83"/>
      <c r="D83" s="83">
        <v>33293.910000000003</v>
      </c>
      <c r="E83" s="84"/>
      <c r="F83" s="84"/>
      <c r="G83" s="84"/>
      <c r="H83" s="83">
        <v>33293.910000000003</v>
      </c>
      <c r="I83" s="83"/>
      <c r="J83" s="83"/>
      <c r="K83" s="83"/>
      <c r="L83" s="83">
        <f>H83</f>
        <v>33293.910000000003</v>
      </c>
      <c r="M83" s="84"/>
      <c r="N83" s="84"/>
      <c r="O83" s="171" t="s">
        <v>364</v>
      </c>
      <c r="P83" s="133" t="s">
        <v>394</v>
      </c>
    </row>
    <row r="84" spans="1:16" ht="24" x14ac:dyDescent="0.3">
      <c r="A84" s="201" t="s">
        <v>365</v>
      </c>
      <c r="B84" s="86" t="s">
        <v>366</v>
      </c>
      <c r="C84" s="83"/>
      <c r="D84" s="83">
        <v>1500</v>
      </c>
      <c r="E84" s="84"/>
      <c r="F84" s="84"/>
      <c r="G84" s="84"/>
      <c r="H84" s="83">
        <v>1500</v>
      </c>
      <c r="I84" s="83"/>
      <c r="J84" s="83"/>
      <c r="K84" s="83"/>
      <c r="L84" s="83">
        <f>H84</f>
        <v>1500</v>
      </c>
      <c r="M84" s="83"/>
      <c r="N84" s="83"/>
      <c r="O84" s="171" t="s">
        <v>244</v>
      </c>
      <c r="P84" s="133" t="s">
        <v>394</v>
      </c>
    </row>
    <row r="85" spans="1:16" ht="24" x14ac:dyDescent="0.3">
      <c r="A85" s="201" t="s">
        <v>367</v>
      </c>
      <c r="B85" s="86" t="s">
        <v>368</v>
      </c>
      <c r="C85" s="83"/>
      <c r="D85" s="83">
        <v>2500</v>
      </c>
      <c r="E85" s="84"/>
      <c r="F85" s="84"/>
      <c r="G85" s="84"/>
      <c r="H85" s="83">
        <v>2500</v>
      </c>
      <c r="I85" s="83"/>
      <c r="J85" s="83"/>
      <c r="K85" s="83"/>
      <c r="L85" s="83">
        <v>2500</v>
      </c>
      <c r="M85" s="83"/>
      <c r="N85" s="83"/>
      <c r="O85" s="171" t="s">
        <v>244</v>
      </c>
      <c r="P85" s="133" t="s">
        <v>394</v>
      </c>
    </row>
    <row r="86" spans="1:16" ht="40.950000000000003" customHeight="1" x14ac:dyDescent="0.3">
      <c r="A86" s="201" t="s">
        <v>369</v>
      </c>
      <c r="B86" s="86" t="s">
        <v>370</v>
      </c>
      <c r="C86" s="83"/>
      <c r="D86" s="83">
        <v>6029.62</v>
      </c>
      <c r="E86" s="84"/>
      <c r="F86" s="84"/>
      <c r="G86" s="84"/>
      <c r="H86" s="83">
        <v>6029.62</v>
      </c>
      <c r="I86" s="83"/>
      <c r="J86" s="83"/>
      <c r="K86" s="83"/>
      <c r="L86" s="83">
        <f>H86</f>
        <v>6029.62</v>
      </c>
      <c r="M86" s="83"/>
      <c r="N86" s="83"/>
      <c r="O86" s="171" t="s">
        <v>245</v>
      </c>
      <c r="P86" s="133" t="s">
        <v>393</v>
      </c>
    </row>
    <row r="87" spans="1:16" ht="36" customHeight="1" x14ac:dyDescent="0.3">
      <c r="A87" s="201" t="s">
        <v>371</v>
      </c>
      <c r="B87" s="86" t="s">
        <v>372</v>
      </c>
      <c r="C87" s="83"/>
      <c r="D87" s="83">
        <v>2000</v>
      </c>
      <c r="E87" s="84"/>
      <c r="F87" s="84"/>
      <c r="G87" s="84"/>
      <c r="H87" s="83">
        <v>598.70000000000005</v>
      </c>
      <c r="I87" s="84"/>
      <c r="J87" s="84"/>
      <c r="K87" s="84"/>
      <c r="L87" s="83">
        <v>598.70000000000005</v>
      </c>
      <c r="M87" s="84"/>
      <c r="N87" s="84"/>
      <c r="O87" s="171"/>
      <c r="P87" s="133" t="s">
        <v>395</v>
      </c>
    </row>
    <row r="88" spans="1:16" ht="72" customHeight="1" x14ac:dyDescent="0.3">
      <c r="A88" s="201" t="s">
        <v>373</v>
      </c>
      <c r="B88" s="86" t="s">
        <v>374</v>
      </c>
      <c r="C88" s="83"/>
      <c r="D88" s="83">
        <v>3000</v>
      </c>
      <c r="E88" s="84"/>
      <c r="F88" s="84"/>
      <c r="G88" s="84"/>
      <c r="H88" s="83">
        <v>2546.1999999999998</v>
      </c>
      <c r="I88" s="83"/>
      <c r="J88" s="83"/>
      <c r="K88" s="83"/>
      <c r="L88" s="83">
        <v>2546.1999999999998</v>
      </c>
      <c r="M88" s="83"/>
      <c r="N88" s="83"/>
      <c r="O88" s="171" t="s">
        <v>208</v>
      </c>
      <c r="P88" s="133" t="s">
        <v>396</v>
      </c>
    </row>
    <row r="89" spans="1:16" ht="91.8" customHeight="1" x14ac:dyDescent="0.3">
      <c r="A89" s="199" t="s">
        <v>27</v>
      </c>
      <c r="B89" s="200" t="s">
        <v>28</v>
      </c>
      <c r="C89" s="81"/>
      <c r="D89" s="81">
        <f>D90+D91+D92</f>
        <v>64780.2</v>
      </c>
      <c r="E89" s="82"/>
      <c r="F89" s="82"/>
      <c r="G89" s="82"/>
      <c r="H89" s="81">
        <f>H90+H91+H92</f>
        <v>60752.769610000003</v>
      </c>
      <c r="I89" s="82"/>
      <c r="J89" s="82"/>
      <c r="K89" s="82"/>
      <c r="L89" s="81">
        <f>L90+L91+L92</f>
        <v>60752.769610000003</v>
      </c>
      <c r="M89" s="82"/>
      <c r="N89" s="82"/>
      <c r="O89" s="171"/>
      <c r="P89" s="133" t="s">
        <v>397</v>
      </c>
    </row>
    <row r="90" spans="1:16" ht="57.6" customHeight="1" x14ac:dyDescent="0.3">
      <c r="A90" s="201" t="s">
        <v>375</v>
      </c>
      <c r="B90" s="86" t="s">
        <v>376</v>
      </c>
      <c r="C90" s="83"/>
      <c r="D90" s="83">
        <v>10000</v>
      </c>
      <c r="E90" s="84"/>
      <c r="F90" s="84"/>
      <c r="G90" s="84"/>
      <c r="H90" s="83">
        <v>10000</v>
      </c>
      <c r="I90" s="84"/>
      <c r="J90" s="84"/>
      <c r="K90" s="84"/>
      <c r="L90" s="83">
        <f>H90</f>
        <v>10000</v>
      </c>
      <c r="M90" s="84"/>
      <c r="N90" s="84"/>
      <c r="O90" s="171" t="s">
        <v>241</v>
      </c>
      <c r="P90" s="133" t="s">
        <v>399</v>
      </c>
    </row>
    <row r="91" spans="1:16" ht="48" x14ac:dyDescent="0.3">
      <c r="A91" s="201" t="s">
        <v>377</v>
      </c>
      <c r="B91" s="86" t="s">
        <v>378</v>
      </c>
      <c r="C91" s="83"/>
      <c r="D91" s="83">
        <v>49980.2</v>
      </c>
      <c r="E91" s="83"/>
      <c r="F91" s="84"/>
      <c r="G91" s="84"/>
      <c r="H91" s="83">
        <v>48852.769610000003</v>
      </c>
      <c r="I91" s="84"/>
      <c r="J91" s="84"/>
      <c r="K91" s="84"/>
      <c r="L91" s="83">
        <f>H91</f>
        <v>48852.769610000003</v>
      </c>
      <c r="M91" s="84"/>
      <c r="N91" s="84"/>
      <c r="O91" s="171" t="s">
        <v>390</v>
      </c>
      <c r="P91" s="133" t="s">
        <v>400</v>
      </c>
    </row>
    <row r="92" spans="1:16" ht="34.799999999999997" customHeight="1" x14ac:dyDescent="0.3">
      <c r="A92" s="201" t="s">
        <v>379</v>
      </c>
      <c r="B92" s="86" t="s">
        <v>380</v>
      </c>
      <c r="C92" s="83"/>
      <c r="D92" s="83">
        <v>4800</v>
      </c>
      <c r="E92" s="83"/>
      <c r="F92" s="84"/>
      <c r="G92" s="84"/>
      <c r="H92" s="83">
        <v>1900</v>
      </c>
      <c r="I92" s="83"/>
      <c r="J92" s="83"/>
      <c r="K92" s="83"/>
      <c r="L92" s="83">
        <f>H92</f>
        <v>1900</v>
      </c>
      <c r="M92" s="83"/>
      <c r="N92" s="84"/>
      <c r="O92" s="171"/>
      <c r="P92" s="133" t="s">
        <v>401</v>
      </c>
    </row>
    <row r="93" spans="1:16" ht="42" customHeight="1" x14ac:dyDescent="0.3">
      <c r="A93" s="199" t="s">
        <v>381</v>
      </c>
      <c r="B93" s="200" t="s">
        <v>29</v>
      </c>
      <c r="C93" s="81"/>
      <c r="D93" s="81">
        <f>D94+D95+D96</f>
        <v>11438.9</v>
      </c>
      <c r="E93" s="81">
        <v>1043</v>
      </c>
      <c r="F93" s="82"/>
      <c r="G93" s="82"/>
      <c r="H93" s="81">
        <f>H94+H96+H95</f>
        <v>11186.63294</v>
      </c>
      <c r="I93" s="81">
        <v>1043</v>
      </c>
      <c r="J93" s="82"/>
      <c r="K93" s="82"/>
      <c r="L93" s="81">
        <f>L94+L96+L95</f>
        <v>11186.63294</v>
      </c>
      <c r="M93" s="81">
        <v>1043</v>
      </c>
      <c r="N93" s="82"/>
      <c r="O93" s="171"/>
      <c r="P93" s="133" t="s">
        <v>400</v>
      </c>
    </row>
    <row r="94" spans="1:16" ht="40.950000000000003" customHeight="1" x14ac:dyDescent="0.3">
      <c r="A94" s="201" t="s">
        <v>382</v>
      </c>
      <c r="B94" s="202" t="s">
        <v>383</v>
      </c>
      <c r="C94" s="83"/>
      <c r="D94" s="83">
        <v>700</v>
      </c>
      <c r="E94" s="84"/>
      <c r="F94" s="84"/>
      <c r="G94" s="84"/>
      <c r="H94" s="83">
        <v>700</v>
      </c>
      <c r="I94" s="83"/>
      <c r="J94" s="83"/>
      <c r="K94" s="83"/>
      <c r="L94" s="83">
        <v>700</v>
      </c>
      <c r="M94" s="83"/>
      <c r="N94" s="83"/>
      <c r="O94" s="171" t="s">
        <v>384</v>
      </c>
      <c r="P94" s="133" t="s">
        <v>398</v>
      </c>
    </row>
    <row r="95" spans="1:16" ht="61.8" customHeight="1" x14ac:dyDescent="0.3">
      <c r="A95" s="201" t="s">
        <v>385</v>
      </c>
      <c r="B95" s="86" t="s">
        <v>386</v>
      </c>
      <c r="C95" s="83"/>
      <c r="D95" s="83">
        <v>700</v>
      </c>
      <c r="E95" s="83"/>
      <c r="F95" s="83"/>
      <c r="G95" s="83"/>
      <c r="H95" s="83">
        <v>700</v>
      </c>
      <c r="I95" s="83"/>
      <c r="J95" s="83"/>
      <c r="K95" s="83"/>
      <c r="L95" s="83">
        <v>700</v>
      </c>
      <c r="M95" s="83"/>
      <c r="N95" s="83"/>
      <c r="O95" s="171" t="s">
        <v>387</v>
      </c>
      <c r="P95" s="133" t="s">
        <v>398</v>
      </c>
    </row>
    <row r="96" spans="1:16" ht="84.6" customHeight="1" x14ac:dyDescent="0.3">
      <c r="A96" s="201" t="s">
        <v>388</v>
      </c>
      <c r="B96" s="86" t="s">
        <v>389</v>
      </c>
      <c r="C96" s="83"/>
      <c r="D96" s="83">
        <v>10038.9</v>
      </c>
      <c r="E96" s="83"/>
      <c r="F96" s="84"/>
      <c r="G96" s="84"/>
      <c r="H96" s="83">
        <v>9786.6329399999995</v>
      </c>
      <c r="I96" s="83">
        <v>1232.5</v>
      </c>
      <c r="J96" s="84"/>
      <c r="K96" s="84"/>
      <c r="L96" s="83">
        <f>H96</f>
        <v>9786.6329399999995</v>
      </c>
      <c r="M96" s="83">
        <f>I96</f>
        <v>1232.5</v>
      </c>
      <c r="N96" s="84"/>
      <c r="O96" s="171" t="s">
        <v>246</v>
      </c>
      <c r="P96" s="133" t="s">
        <v>400</v>
      </c>
    </row>
    <row r="97" spans="1:16" ht="38.4" customHeight="1" x14ac:dyDescent="0.3">
      <c r="A97" s="201" t="s">
        <v>30</v>
      </c>
      <c r="B97" s="200" t="s">
        <v>31</v>
      </c>
      <c r="C97" s="196"/>
      <c r="D97" s="81">
        <v>2000</v>
      </c>
      <c r="E97" s="81"/>
      <c r="F97" s="82"/>
      <c r="G97" s="82"/>
      <c r="H97" s="81">
        <v>2000</v>
      </c>
      <c r="I97" s="81"/>
      <c r="J97" s="81"/>
      <c r="K97" s="81"/>
      <c r="L97" s="81">
        <v>2000</v>
      </c>
      <c r="M97" s="84"/>
      <c r="N97" s="196"/>
      <c r="O97" s="171" t="s">
        <v>247</v>
      </c>
      <c r="P97" s="171" t="s">
        <v>402</v>
      </c>
    </row>
    <row r="98" spans="1:16" ht="38.4" customHeight="1" x14ac:dyDescent="0.3">
      <c r="A98" s="201" t="s">
        <v>32</v>
      </c>
      <c r="B98" s="86" t="s">
        <v>165</v>
      </c>
      <c r="C98" s="198"/>
      <c r="D98" s="83">
        <v>2000</v>
      </c>
      <c r="E98" s="83"/>
      <c r="F98" s="84"/>
      <c r="G98" s="84"/>
      <c r="H98" s="83">
        <v>2000</v>
      </c>
      <c r="I98" s="83"/>
      <c r="J98" s="83"/>
      <c r="K98" s="83"/>
      <c r="L98" s="83">
        <v>2000</v>
      </c>
      <c r="M98" s="84"/>
      <c r="N98" s="198"/>
      <c r="O98" s="171" t="s">
        <v>247</v>
      </c>
      <c r="P98" s="171"/>
    </row>
    <row r="99" spans="1:16" ht="57" x14ac:dyDescent="0.3">
      <c r="A99" s="199" t="s">
        <v>404</v>
      </c>
      <c r="B99" s="200" t="s">
        <v>405</v>
      </c>
      <c r="C99" s="196"/>
      <c r="D99" s="81">
        <v>13500</v>
      </c>
      <c r="E99" s="81"/>
      <c r="F99" s="82"/>
      <c r="G99" s="82"/>
      <c r="H99" s="81">
        <f>H100+H101</f>
        <v>13500</v>
      </c>
      <c r="I99" s="81"/>
      <c r="J99" s="81"/>
      <c r="K99" s="81"/>
      <c r="L99" s="81">
        <f>L100+L101</f>
        <v>13500</v>
      </c>
      <c r="M99" s="81"/>
      <c r="N99" s="81"/>
      <c r="O99" s="81" t="s">
        <v>241</v>
      </c>
      <c r="P99" s="171" t="s">
        <v>403</v>
      </c>
    </row>
    <row r="100" spans="1:16" s="211" customFormat="1" ht="24" x14ac:dyDescent="0.3">
      <c r="A100" s="201" t="s">
        <v>33</v>
      </c>
      <c r="B100" s="212" t="s">
        <v>59</v>
      </c>
      <c r="C100" s="206"/>
      <c r="D100" s="83">
        <v>13000</v>
      </c>
      <c r="E100" s="208"/>
      <c r="F100" s="208"/>
      <c r="G100" s="212"/>
      <c r="H100" s="212">
        <v>13000</v>
      </c>
      <c r="I100" s="212"/>
      <c r="J100" s="212"/>
      <c r="K100" s="208"/>
      <c r="L100" s="212">
        <v>13000</v>
      </c>
      <c r="M100" s="213"/>
      <c r="N100" s="210"/>
      <c r="O100" s="189" t="s">
        <v>248</v>
      </c>
      <c r="P100" s="171" t="s">
        <v>332</v>
      </c>
    </row>
    <row r="101" spans="1:16" s="211" customFormat="1" ht="72" x14ac:dyDescent="0.3">
      <c r="A101" s="201" t="s">
        <v>227</v>
      </c>
      <c r="B101" s="212" t="s">
        <v>228</v>
      </c>
      <c r="C101" s="206"/>
      <c r="D101" s="83">
        <v>500</v>
      </c>
      <c r="E101" s="84"/>
      <c r="F101" s="84"/>
      <c r="G101" s="83"/>
      <c r="H101" s="83">
        <v>500</v>
      </c>
      <c r="I101" s="83"/>
      <c r="J101" s="83"/>
      <c r="K101" s="84"/>
      <c r="L101" s="83">
        <v>500</v>
      </c>
      <c r="M101" s="234"/>
      <c r="N101" s="171"/>
      <c r="O101" s="171" t="s">
        <v>249</v>
      </c>
      <c r="P101" s="171" t="s">
        <v>332</v>
      </c>
    </row>
    <row r="102" spans="1:16" s="211" customFormat="1" ht="51" customHeight="1" x14ac:dyDescent="0.3">
      <c r="A102" s="205" t="s">
        <v>34</v>
      </c>
      <c r="B102" s="230" t="s">
        <v>104</v>
      </c>
      <c r="C102" s="206"/>
      <c r="D102" s="81">
        <v>5150</v>
      </c>
      <c r="E102" s="207"/>
      <c r="F102" s="207"/>
      <c r="G102" s="206"/>
      <c r="H102" s="81">
        <f>H103+H104</f>
        <v>1350</v>
      </c>
      <c r="I102" s="81"/>
      <c r="J102" s="81"/>
      <c r="K102" s="81"/>
      <c r="L102" s="81">
        <f>L103+L104</f>
        <v>1350</v>
      </c>
      <c r="M102" s="81"/>
      <c r="N102" s="81"/>
      <c r="O102" s="81" t="s">
        <v>452</v>
      </c>
      <c r="P102" s="81" t="s">
        <v>410</v>
      </c>
    </row>
    <row r="103" spans="1:16" s="211" customFormat="1" ht="55.2" customHeight="1" x14ac:dyDescent="0.3">
      <c r="A103" s="227" t="s">
        <v>406</v>
      </c>
      <c r="B103" s="231" t="s">
        <v>222</v>
      </c>
      <c r="C103" s="206"/>
      <c r="D103" s="83">
        <v>150</v>
      </c>
      <c r="E103" s="83"/>
      <c r="F103" s="83"/>
      <c r="G103" s="83"/>
      <c r="H103" s="83">
        <v>150</v>
      </c>
      <c r="I103" s="83"/>
      <c r="J103" s="83"/>
      <c r="K103" s="83"/>
      <c r="L103" s="83">
        <v>150</v>
      </c>
      <c r="M103" s="83"/>
      <c r="N103" s="83"/>
      <c r="O103" s="83" t="s">
        <v>407</v>
      </c>
      <c r="P103" s="83" t="s">
        <v>332</v>
      </c>
    </row>
    <row r="104" spans="1:16" s="211" customFormat="1" ht="25.95" customHeight="1" x14ac:dyDescent="0.3">
      <c r="A104" s="227" t="s">
        <v>408</v>
      </c>
      <c r="B104" s="231" t="s">
        <v>105</v>
      </c>
      <c r="C104" s="206"/>
      <c r="D104" s="83">
        <v>5000</v>
      </c>
      <c r="E104" s="208"/>
      <c r="F104" s="208"/>
      <c r="G104" s="212"/>
      <c r="H104" s="212">
        <v>1200</v>
      </c>
      <c r="I104" s="212"/>
      <c r="J104" s="212"/>
      <c r="K104" s="208"/>
      <c r="L104" s="212">
        <v>1200</v>
      </c>
      <c r="M104" s="209"/>
      <c r="N104" s="210"/>
      <c r="O104" s="83" t="s">
        <v>438</v>
      </c>
      <c r="P104" s="189" t="s">
        <v>411</v>
      </c>
    </row>
    <row r="105" spans="1:16" s="211" customFormat="1" ht="51" customHeight="1" x14ac:dyDescent="0.3">
      <c r="A105" s="205" t="s">
        <v>409</v>
      </c>
      <c r="B105" s="230" t="s">
        <v>223</v>
      </c>
      <c r="C105" s="206"/>
      <c r="D105" s="81">
        <v>100000</v>
      </c>
      <c r="E105" s="207"/>
      <c r="F105" s="207"/>
      <c r="G105" s="206"/>
      <c r="H105" s="81">
        <v>98674.426000000007</v>
      </c>
      <c r="I105" s="81"/>
      <c r="J105" s="81"/>
      <c r="K105" s="81"/>
      <c r="L105" s="81">
        <v>98674.426500000001</v>
      </c>
      <c r="M105" s="209"/>
      <c r="N105" s="210"/>
      <c r="O105" s="210" t="s">
        <v>413</v>
      </c>
      <c r="P105" s="210" t="s">
        <v>412</v>
      </c>
    </row>
    <row r="106" spans="1:16" ht="73.2" customHeight="1" x14ac:dyDescent="0.3">
      <c r="A106" s="228" t="s">
        <v>224</v>
      </c>
      <c r="B106" s="235" t="s">
        <v>439</v>
      </c>
      <c r="C106" s="203"/>
      <c r="D106" s="212">
        <v>100000</v>
      </c>
      <c r="E106" s="208"/>
      <c r="F106" s="208"/>
      <c r="G106" s="212"/>
      <c r="H106" s="212">
        <v>98674.426000000007</v>
      </c>
      <c r="I106" s="212"/>
      <c r="J106" s="212"/>
      <c r="K106" s="208"/>
      <c r="L106" s="212">
        <v>98674.426500000001</v>
      </c>
      <c r="M106" s="197"/>
      <c r="N106" s="204"/>
      <c r="O106" s="197"/>
      <c r="P106" s="197"/>
    </row>
    <row r="107" spans="1:16" ht="38.4" customHeight="1" x14ac:dyDescent="0.3">
      <c r="A107" s="229" t="s">
        <v>250</v>
      </c>
      <c r="B107" s="232" t="s">
        <v>251</v>
      </c>
      <c r="C107" s="20"/>
      <c r="D107" s="81">
        <v>0</v>
      </c>
      <c r="E107" s="214"/>
      <c r="F107" s="214"/>
      <c r="G107" s="214"/>
      <c r="H107" s="81">
        <v>0</v>
      </c>
      <c r="I107" s="214"/>
      <c r="J107" s="214"/>
      <c r="K107" s="214"/>
      <c r="L107" s="81">
        <v>0</v>
      </c>
      <c r="N107" s="88"/>
      <c r="O107" s="139"/>
      <c r="P107" s="67"/>
    </row>
    <row r="108" spans="1:16" ht="14.4" customHeight="1" x14ac:dyDescent="0.3">
      <c r="A108" s="38"/>
      <c r="B108" s="233" t="s">
        <v>114</v>
      </c>
      <c r="C108" s="2"/>
      <c r="D108" s="81">
        <f>SUM(D81,D89,D93,D97,D99,D102,D105,D107)</f>
        <v>251103.72999999998</v>
      </c>
      <c r="E108" s="81">
        <v>1043</v>
      </c>
      <c r="F108" s="82"/>
      <c r="G108" s="82"/>
      <c r="H108" s="81">
        <f>SUM(H81,H89,H93,H97,H99,H102,H105,H107)</f>
        <v>235867.16345000002</v>
      </c>
      <c r="I108" s="81">
        <f>SUM(I89,I93)</f>
        <v>1043</v>
      </c>
      <c r="J108" s="81"/>
      <c r="K108" s="81"/>
      <c r="L108" s="81">
        <f>SUM(L81,L89,L93,L97,L99,L102,L105,L107)</f>
        <v>235867.16395000002</v>
      </c>
      <c r="M108" s="81">
        <f>SUM(M89,M93)</f>
        <v>1043</v>
      </c>
      <c r="N108" s="8"/>
      <c r="O108" s="8"/>
      <c r="P108" s="67"/>
    </row>
    <row r="109" spans="1:16" ht="14.4" customHeight="1" x14ac:dyDescent="0.3">
      <c r="A109" s="266" t="s">
        <v>154</v>
      </c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138"/>
      <c r="P109" s="67"/>
    </row>
    <row r="110" spans="1:16" ht="36.6" customHeight="1" x14ac:dyDescent="0.3">
      <c r="A110" s="58" t="s">
        <v>35</v>
      </c>
      <c r="B110" s="39" t="s">
        <v>36</v>
      </c>
      <c r="C110" s="12"/>
      <c r="D110" s="206">
        <f>D111+D112+D113</f>
        <v>18391.580000000002</v>
      </c>
      <c r="E110" s="206">
        <v>500</v>
      </c>
      <c r="F110" s="207"/>
      <c r="G110" s="207"/>
      <c r="H110" s="206">
        <f>H112+H113+H111</f>
        <v>17234.107339999999</v>
      </c>
      <c r="I110" s="206">
        <f>I111</f>
        <v>473.3913</v>
      </c>
      <c r="J110" s="207"/>
      <c r="K110" s="207"/>
      <c r="L110" s="206">
        <f>H110</f>
        <v>17234.107339999999</v>
      </c>
      <c r="M110" s="206">
        <f>M111</f>
        <v>473.3913</v>
      </c>
      <c r="N110" s="82"/>
      <c r="O110" s="81" t="s">
        <v>440</v>
      </c>
      <c r="P110" s="81" t="s">
        <v>397</v>
      </c>
    </row>
    <row r="111" spans="1:16" ht="36" x14ac:dyDescent="0.3">
      <c r="A111" s="37" t="s">
        <v>37</v>
      </c>
      <c r="B111" s="36" t="s">
        <v>229</v>
      </c>
      <c r="C111" s="31"/>
      <c r="D111" s="83">
        <v>4923.1000000000004</v>
      </c>
      <c r="E111" s="83">
        <v>601.99959000000001</v>
      </c>
      <c r="F111" s="84"/>
      <c r="G111" s="84"/>
      <c r="H111" s="83">
        <v>3765.6253400000001</v>
      </c>
      <c r="I111" s="83">
        <v>473.3913</v>
      </c>
      <c r="J111" s="84"/>
      <c r="K111" s="84"/>
      <c r="L111" s="83">
        <f>H111</f>
        <v>3765.6253400000001</v>
      </c>
      <c r="M111" s="83">
        <f>I111</f>
        <v>473.3913</v>
      </c>
      <c r="N111" s="84"/>
      <c r="O111" s="83" t="s">
        <v>415</v>
      </c>
      <c r="P111" s="83" t="s">
        <v>416</v>
      </c>
    </row>
    <row r="112" spans="1:16" ht="36" customHeight="1" x14ac:dyDescent="0.3">
      <c r="A112" s="37" t="s">
        <v>38</v>
      </c>
      <c r="B112" s="36" t="s">
        <v>60</v>
      </c>
      <c r="C112" s="31"/>
      <c r="D112" s="83">
        <v>5820</v>
      </c>
      <c r="E112" s="83"/>
      <c r="F112" s="83"/>
      <c r="G112" s="83"/>
      <c r="H112" s="83">
        <v>5820</v>
      </c>
      <c r="I112" s="83"/>
      <c r="J112" s="83"/>
      <c r="K112" s="83"/>
      <c r="L112" s="83">
        <v>5820</v>
      </c>
      <c r="M112" s="84"/>
      <c r="N112" s="84"/>
      <c r="O112" s="83" t="s">
        <v>217</v>
      </c>
      <c r="P112" s="83" t="s">
        <v>332</v>
      </c>
    </row>
    <row r="113" spans="1:16" ht="61.2" customHeight="1" x14ac:dyDescent="0.3">
      <c r="A113" s="57" t="s">
        <v>198</v>
      </c>
      <c r="B113" s="36" t="s">
        <v>199</v>
      </c>
      <c r="C113" s="14"/>
      <c r="D113" s="83">
        <v>7648.48</v>
      </c>
      <c r="E113" s="84"/>
      <c r="F113" s="84"/>
      <c r="G113" s="84"/>
      <c r="H113" s="83">
        <v>7648.482</v>
      </c>
      <c r="I113" s="84"/>
      <c r="J113" s="84"/>
      <c r="K113" s="84"/>
      <c r="L113" s="83">
        <f>H113</f>
        <v>7648.482</v>
      </c>
      <c r="M113" s="84"/>
      <c r="N113" s="84"/>
      <c r="O113" s="83" t="s">
        <v>209</v>
      </c>
      <c r="P113" s="83" t="s">
        <v>332</v>
      </c>
    </row>
    <row r="114" spans="1:16" ht="51.6" customHeight="1" x14ac:dyDescent="0.3">
      <c r="A114" s="58" t="s">
        <v>39</v>
      </c>
      <c r="B114" s="39" t="s">
        <v>40</v>
      </c>
      <c r="C114" s="12"/>
      <c r="D114" s="81">
        <v>2900</v>
      </c>
      <c r="E114" s="82"/>
      <c r="F114" s="82"/>
      <c r="G114" s="82"/>
      <c r="H114" s="81">
        <f>SUM(H115:H117)</f>
        <v>2900</v>
      </c>
      <c r="I114" s="81"/>
      <c r="J114" s="81"/>
      <c r="K114" s="81"/>
      <c r="L114" s="81">
        <f>SUM(L115:L117)</f>
        <v>2900</v>
      </c>
      <c r="M114" s="82"/>
      <c r="N114" s="82"/>
      <c r="O114" s="172" t="s">
        <v>441</v>
      </c>
      <c r="P114" s="172" t="s">
        <v>332</v>
      </c>
    </row>
    <row r="115" spans="1:16" ht="37.950000000000003" customHeight="1" x14ac:dyDescent="0.3">
      <c r="A115" s="37" t="s">
        <v>41</v>
      </c>
      <c r="B115" s="36" t="s">
        <v>61</v>
      </c>
      <c r="C115" s="31"/>
      <c r="D115" s="83">
        <v>1300</v>
      </c>
      <c r="E115" s="83"/>
      <c r="F115" s="83"/>
      <c r="G115" s="83"/>
      <c r="H115" s="83">
        <v>1300</v>
      </c>
      <c r="I115" s="83"/>
      <c r="J115" s="83"/>
      <c r="K115" s="83"/>
      <c r="L115" s="83">
        <v>1300</v>
      </c>
      <c r="M115" s="84"/>
      <c r="N115" s="84"/>
      <c r="O115" s="83" t="s">
        <v>217</v>
      </c>
      <c r="P115" s="83" t="s">
        <v>332</v>
      </c>
    </row>
    <row r="116" spans="1:16" ht="42.6" customHeight="1" x14ac:dyDescent="0.3">
      <c r="A116" s="37" t="s">
        <v>42</v>
      </c>
      <c r="B116" s="36" t="s">
        <v>62</v>
      </c>
      <c r="C116" s="31"/>
      <c r="D116" s="83">
        <v>800</v>
      </c>
      <c r="E116" s="83"/>
      <c r="F116" s="83"/>
      <c r="G116" s="83"/>
      <c r="H116" s="83">
        <v>800</v>
      </c>
      <c r="I116" s="83"/>
      <c r="J116" s="83"/>
      <c r="K116" s="83"/>
      <c r="L116" s="83">
        <v>800</v>
      </c>
      <c r="M116" s="84"/>
      <c r="N116" s="84"/>
      <c r="O116" s="83" t="s">
        <v>217</v>
      </c>
      <c r="P116" s="83" t="s">
        <v>332</v>
      </c>
    </row>
    <row r="117" spans="1:16" ht="31.2" customHeight="1" x14ac:dyDescent="0.3">
      <c r="A117" s="37" t="s">
        <v>43</v>
      </c>
      <c r="B117" s="36" t="s">
        <v>63</v>
      </c>
      <c r="C117" s="31"/>
      <c r="D117" s="83">
        <v>800</v>
      </c>
      <c r="E117" s="83"/>
      <c r="F117" s="83"/>
      <c r="G117" s="83"/>
      <c r="H117" s="83">
        <v>800</v>
      </c>
      <c r="I117" s="83"/>
      <c r="J117" s="83"/>
      <c r="K117" s="83"/>
      <c r="L117" s="83">
        <v>800</v>
      </c>
      <c r="M117" s="84"/>
      <c r="N117" s="84"/>
      <c r="O117" s="83" t="s">
        <v>217</v>
      </c>
      <c r="P117" s="83" t="s">
        <v>332</v>
      </c>
    </row>
    <row r="118" spans="1:16" ht="56.4" customHeight="1" x14ac:dyDescent="0.3">
      <c r="A118" s="40" t="s">
        <v>64</v>
      </c>
      <c r="B118" s="35" t="s">
        <v>65</v>
      </c>
      <c r="C118" s="31"/>
      <c r="D118" s="81">
        <v>17000</v>
      </c>
      <c r="E118" s="81"/>
      <c r="F118" s="82"/>
      <c r="G118" s="82"/>
      <c r="H118" s="81">
        <f>H119</f>
        <v>17000</v>
      </c>
      <c r="I118" s="82"/>
      <c r="J118" s="82"/>
      <c r="K118" s="82"/>
      <c r="L118" s="81">
        <v>17000</v>
      </c>
      <c r="M118" s="82"/>
      <c r="N118" s="82"/>
      <c r="O118" s="81" t="s">
        <v>414</v>
      </c>
      <c r="P118" s="172" t="s">
        <v>332</v>
      </c>
    </row>
    <row r="119" spans="1:16" ht="41.4" customHeight="1" x14ac:dyDescent="0.3">
      <c r="A119" s="37" t="s">
        <v>67</v>
      </c>
      <c r="B119" s="22" t="s">
        <v>66</v>
      </c>
      <c r="C119" s="31"/>
      <c r="D119" s="83">
        <v>17000</v>
      </c>
      <c r="E119" s="83"/>
      <c r="F119" s="84"/>
      <c r="G119" s="84"/>
      <c r="H119" s="83">
        <v>17000</v>
      </c>
      <c r="I119" s="84"/>
      <c r="J119" s="84"/>
      <c r="K119" s="84"/>
      <c r="L119" s="83">
        <v>17000</v>
      </c>
      <c r="M119" s="84"/>
      <c r="N119" s="84"/>
      <c r="O119" s="83" t="s">
        <v>414</v>
      </c>
      <c r="P119" s="83" t="s">
        <v>332</v>
      </c>
    </row>
    <row r="120" spans="1:16" ht="27.6" customHeight="1" x14ac:dyDescent="0.3">
      <c r="A120" s="37"/>
      <c r="B120" s="9" t="s">
        <v>113</v>
      </c>
      <c r="C120" s="3"/>
      <c r="D120" s="81">
        <f>D118+D114+D110</f>
        <v>38291.58</v>
      </c>
      <c r="E120" s="81">
        <f>E110</f>
        <v>500</v>
      </c>
      <c r="F120" s="82"/>
      <c r="G120" s="82"/>
      <c r="H120" s="81">
        <f>SUM(H118+H114+H110)</f>
        <v>37134.107340000002</v>
      </c>
      <c r="I120" s="81">
        <f>I110</f>
        <v>473.3913</v>
      </c>
      <c r="J120" s="82"/>
      <c r="K120" s="82"/>
      <c r="L120" s="81">
        <f>SUM(L118+L114+L110)</f>
        <v>37134.107340000002</v>
      </c>
      <c r="M120" s="81">
        <f>M110</f>
        <v>473.3913</v>
      </c>
      <c r="N120" s="82"/>
      <c r="O120" s="82"/>
      <c r="P120" s="82"/>
    </row>
    <row r="121" spans="1:16" ht="24" customHeight="1" x14ac:dyDescent="0.3">
      <c r="A121" s="266" t="s">
        <v>68</v>
      </c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138"/>
      <c r="P121" s="67"/>
    </row>
    <row r="122" spans="1:16" ht="52.8" customHeight="1" x14ac:dyDescent="0.3">
      <c r="A122" s="89" t="s">
        <v>252</v>
      </c>
      <c r="B122" s="87" t="s">
        <v>44</v>
      </c>
      <c r="C122" s="32"/>
      <c r="D122" s="215">
        <f>D123+D124+D125</f>
        <v>28837.9</v>
      </c>
      <c r="E122" s="216"/>
      <c r="F122" s="216"/>
      <c r="G122" s="216"/>
      <c r="H122" s="215">
        <f>SUM(H123:H125)</f>
        <v>28645.9</v>
      </c>
      <c r="I122" s="216"/>
      <c r="J122" s="216"/>
      <c r="K122" s="216"/>
      <c r="L122" s="215">
        <f>SUM(L123:L125)</f>
        <v>28645.9</v>
      </c>
      <c r="M122" s="216"/>
      <c r="N122" s="216"/>
      <c r="O122" s="215" t="s">
        <v>253</v>
      </c>
      <c r="P122" s="215" t="s">
        <v>417</v>
      </c>
    </row>
    <row r="123" spans="1:16" ht="69.599999999999994" customHeight="1" x14ac:dyDescent="0.3">
      <c r="A123" s="37" t="s">
        <v>254</v>
      </c>
      <c r="B123" s="14" t="s">
        <v>255</v>
      </c>
      <c r="C123" s="31"/>
      <c r="D123" s="217">
        <v>1200</v>
      </c>
      <c r="E123" s="218"/>
      <c r="F123" s="218"/>
      <c r="G123" s="218"/>
      <c r="H123" s="217">
        <v>1008</v>
      </c>
      <c r="I123" s="217"/>
      <c r="J123" s="217"/>
      <c r="K123" s="217"/>
      <c r="L123" s="217">
        <v>1008</v>
      </c>
      <c r="M123" s="218"/>
      <c r="N123" s="218"/>
      <c r="O123" s="83" t="s">
        <v>442</v>
      </c>
      <c r="P123" s="83" t="s">
        <v>418</v>
      </c>
    </row>
    <row r="124" spans="1:16" ht="84.6" customHeight="1" x14ac:dyDescent="0.3">
      <c r="A124" s="90" t="s">
        <v>256</v>
      </c>
      <c r="B124" s="71" t="s">
        <v>210</v>
      </c>
      <c r="C124" s="92"/>
      <c r="D124" s="217">
        <v>1759.88</v>
      </c>
      <c r="E124" s="217"/>
      <c r="F124" s="217"/>
      <c r="G124" s="217"/>
      <c r="H124" s="217">
        <v>1759.88</v>
      </c>
      <c r="I124" s="217"/>
      <c r="J124" s="217"/>
      <c r="K124" s="217"/>
      <c r="L124" s="217">
        <v>1759.88</v>
      </c>
      <c r="M124" s="218"/>
      <c r="N124" s="218"/>
      <c r="O124" s="83" t="s">
        <v>209</v>
      </c>
      <c r="P124" s="27" t="s">
        <v>332</v>
      </c>
    </row>
    <row r="125" spans="1:16" ht="43.2" customHeight="1" x14ac:dyDescent="0.3">
      <c r="A125" s="91" t="s">
        <v>257</v>
      </c>
      <c r="B125" s="71" t="s">
        <v>258</v>
      </c>
      <c r="C125" s="93"/>
      <c r="D125" s="217">
        <v>25878.02</v>
      </c>
      <c r="E125" s="218"/>
      <c r="F125" s="218"/>
      <c r="G125" s="218"/>
      <c r="H125" s="217">
        <v>25878.02</v>
      </c>
      <c r="I125" s="218"/>
      <c r="J125" s="218"/>
      <c r="K125" s="218"/>
      <c r="L125" s="217">
        <f>H125</f>
        <v>25878.02</v>
      </c>
      <c r="M125" s="218"/>
      <c r="N125" s="218"/>
      <c r="O125" s="83" t="s">
        <v>259</v>
      </c>
      <c r="P125" s="27" t="s">
        <v>332</v>
      </c>
    </row>
    <row r="126" spans="1:16" ht="70.2" customHeight="1" x14ac:dyDescent="0.3">
      <c r="A126" s="73" t="s">
        <v>45</v>
      </c>
      <c r="B126" s="35" t="s">
        <v>46</v>
      </c>
      <c r="C126" s="70"/>
      <c r="D126" s="215">
        <v>3415</v>
      </c>
      <c r="E126" s="215"/>
      <c r="F126" s="215"/>
      <c r="G126" s="215"/>
      <c r="H126" s="215">
        <v>2970.3</v>
      </c>
      <c r="I126" s="215"/>
      <c r="J126" s="215"/>
      <c r="K126" s="215"/>
      <c r="L126" s="215">
        <v>2970.3</v>
      </c>
      <c r="M126" s="216"/>
      <c r="N126" s="216"/>
      <c r="O126" s="81" t="s">
        <v>442</v>
      </c>
      <c r="P126" s="81" t="s">
        <v>419</v>
      </c>
    </row>
    <row r="127" spans="1:16" ht="69.599999999999994" customHeight="1" x14ac:dyDescent="0.3">
      <c r="A127" s="72" t="s">
        <v>260</v>
      </c>
      <c r="B127" s="71" t="s">
        <v>261</v>
      </c>
      <c r="C127" s="44"/>
      <c r="D127" s="217">
        <v>3415</v>
      </c>
      <c r="E127" s="217"/>
      <c r="F127" s="217"/>
      <c r="G127" s="217"/>
      <c r="H127" s="217">
        <v>2970.3</v>
      </c>
      <c r="I127" s="217"/>
      <c r="J127" s="217"/>
      <c r="K127" s="217"/>
      <c r="L127" s="217">
        <v>2970.3</v>
      </c>
      <c r="M127" s="218"/>
      <c r="N127" s="218"/>
      <c r="O127" s="83" t="s">
        <v>443</v>
      </c>
      <c r="P127" s="83" t="s">
        <v>419</v>
      </c>
    </row>
    <row r="128" spans="1:16" ht="26.4" customHeight="1" x14ac:dyDescent="0.3">
      <c r="A128" s="38"/>
      <c r="B128" s="10" t="s">
        <v>112</v>
      </c>
      <c r="C128" s="12"/>
      <c r="D128" s="215">
        <f>D126+D122</f>
        <v>32252.9</v>
      </c>
      <c r="E128" s="216"/>
      <c r="F128" s="216"/>
      <c r="G128" s="216"/>
      <c r="H128" s="215">
        <f>H126+H122</f>
        <v>31616.2</v>
      </c>
      <c r="I128" s="216"/>
      <c r="J128" s="216"/>
      <c r="K128" s="216"/>
      <c r="L128" s="215">
        <f>L126+L122</f>
        <v>31616.2</v>
      </c>
      <c r="M128" s="218"/>
      <c r="N128" s="218"/>
      <c r="O128" s="218"/>
      <c r="P128" s="218"/>
    </row>
    <row r="129" spans="1:16" ht="27" customHeight="1" x14ac:dyDescent="0.3">
      <c r="A129" s="266" t="s">
        <v>47</v>
      </c>
      <c r="B129" s="267"/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6"/>
      <c r="P129" s="267"/>
    </row>
    <row r="130" spans="1:16" ht="66" customHeight="1" x14ac:dyDescent="0.3">
      <c r="A130" s="45" t="s">
        <v>55</v>
      </c>
      <c r="B130" s="46" t="s">
        <v>106</v>
      </c>
      <c r="C130" s="46"/>
      <c r="D130" s="4">
        <f>SUM(D131:D133)</f>
        <v>3494</v>
      </c>
      <c r="E130" s="4"/>
      <c r="F130" s="4"/>
      <c r="G130" s="4"/>
      <c r="H130" s="4">
        <f>SUM(H131:H133)</f>
        <v>969.97</v>
      </c>
      <c r="I130" s="4"/>
      <c r="J130" s="4"/>
      <c r="K130" s="4"/>
      <c r="L130" s="4">
        <f>SUM(L131:L133)</f>
        <v>969.97</v>
      </c>
      <c r="M130" s="4"/>
      <c r="N130" s="4"/>
      <c r="P130" s="67"/>
    </row>
    <row r="131" spans="1:16" ht="96.6" customHeight="1" x14ac:dyDescent="0.3">
      <c r="A131" s="25" t="s">
        <v>107</v>
      </c>
      <c r="B131" s="26" t="s">
        <v>156</v>
      </c>
      <c r="C131" s="26"/>
      <c r="D131" s="27">
        <v>146.43799999999999</v>
      </c>
      <c r="E131" s="27"/>
      <c r="F131" s="27"/>
      <c r="G131" s="27"/>
      <c r="H131" s="27">
        <v>146.43799999999999</v>
      </c>
      <c r="I131" s="27"/>
      <c r="J131" s="27"/>
      <c r="K131" s="27"/>
      <c r="L131" s="27">
        <v>146.44</v>
      </c>
      <c r="M131" s="27"/>
      <c r="N131" s="27"/>
      <c r="O131" s="171" t="s">
        <v>319</v>
      </c>
      <c r="P131" s="133" t="s">
        <v>320</v>
      </c>
    </row>
    <row r="132" spans="1:16" ht="100.8" customHeight="1" x14ac:dyDescent="0.3">
      <c r="A132" s="25" t="s">
        <v>155</v>
      </c>
      <c r="B132" s="26" t="s">
        <v>157</v>
      </c>
      <c r="C132" s="26"/>
      <c r="D132" s="27">
        <v>250</v>
      </c>
      <c r="E132" s="27"/>
      <c r="F132" s="27"/>
      <c r="G132" s="27"/>
      <c r="H132" s="27">
        <v>250</v>
      </c>
      <c r="I132" s="27"/>
      <c r="J132" s="27"/>
      <c r="K132" s="27"/>
      <c r="L132" s="27">
        <v>250</v>
      </c>
      <c r="M132" s="27"/>
      <c r="N132" s="27"/>
      <c r="O132" s="171" t="s">
        <v>321</v>
      </c>
      <c r="P132" s="133" t="s">
        <v>322</v>
      </c>
    </row>
    <row r="133" spans="1:16" ht="98.4" customHeight="1" x14ac:dyDescent="0.3">
      <c r="A133" s="25" t="s">
        <v>162</v>
      </c>
      <c r="B133" s="26" t="s">
        <v>231</v>
      </c>
      <c r="C133" s="26"/>
      <c r="D133" s="27">
        <v>3097.5619999999999</v>
      </c>
      <c r="E133" s="27"/>
      <c r="F133" s="27"/>
      <c r="G133" s="27"/>
      <c r="H133" s="27">
        <v>573.53200000000004</v>
      </c>
      <c r="I133" s="27"/>
      <c r="J133" s="27"/>
      <c r="K133" s="27"/>
      <c r="L133" s="27">
        <v>573.53</v>
      </c>
      <c r="M133" s="27"/>
      <c r="N133" s="27"/>
      <c r="O133" s="171" t="s">
        <v>323</v>
      </c>
      <c r="P133" s="133" t="s">
        <v>324</v>
      </c>
    </row>
    <row r="134" spans="1:16" ht="62.4" customHeight="1" x14ac:dyDescent="0.3">
      <c r="A134" s="45" t="s">
        <v>56</v>
      </c>
      <c r="B134" s="46" t="s">
        <v>108</v>
      </c>
      <c r="C134" s="46"/>
      <c r="D134" s="125">
        <f>SUM(D135:D139)</f>
        <v>92400</v>
      </c>
      <c r="E134" s="125"/>
      <c r="F134" s="125"/>
      <c r="G134" s="125"/>
      <c r="H134" s="125">
        <f>SUM(H135:H139)</f>
        <v>92068.436000000002</v>
      </c>
      <c r="I134" s="125"/>
      <c r="J134" s="125"/>
      <c r="K134" s="125"/>
      <c r="L134" s="125">
        <f>SUM(L135:L139)</f>
        <v>89776.92</v>
      </c>
      <c r="M134" s="4"/>
      <c r="N134" s="4"/>
      <c r="O134" s="171"/>
      <c r="P134" s="179"/>
    </row>
    <row r="135" spans="1:16" ht="66" customHeight="1" x14ac:dyDescent="0.3">
      <c r="A135" s="25" t="s">
        <v>126</v>
      </c>
      <c r="B135" s="26" t="s">
        <v>163</v>
      </c>
      <c r="C135" s="26"/>
      <c r="D135" s="126">
        <v>12900</v>
      </c>
      <c r="E135" s="126"/>
      <c r="F135" s="126"/>
      <c r="G135" s="126"/>
      <c r="H135" s="126">
        <v>12900</v>
      </c>
      <c r="I135" s="126"/>
      <c r="J135" s="126"/>
      <c r="K135" s="126"/>
      <c r="L135" s="126">
        <v>11826.63</v>
      </c>
      <c r="M135" s="27"/>
      <c r="N135" s="27"/>
      <c r="O135" s="171" t="s">
        <v>325</v>
      </c>
      <c r="P135" s="133" t="s">
        <v>326</v>
      </c>
    </row>
    <row r="136" spans="1:16" ht="50.4" customHeight="1" x14ac:dyDescent="0.3">
      <c r="A136" s="25" t="s">
        <v>127</v>
      </c>
      <c r="B136" s="26" t="s">
        <v>164</v>
      </c>
      <c r="C136" s="26"/>
      <c r="D136" s="126">
        <v>5500</v>
      </c>
      <c r="E136" s="126"/>
      <c r="F136" s="126"/>
      <c r="G136" s="126"/>
      <c r="H136" s="126">
        <v>5500</v>
      </c>
      <c r="I136" s="126"/>
      <c r="J136" s="126"/>
      <c r="K136" s="126"/>
      <c r="L136" s="126">
        <v>5500</v>
      </c>
      <c r="M136" s="27"/>
      <c r="N136" s="27"/>
      <c r="O136" s="184" t="s">
        <v>327</v>
      </c>
      <c r="P136" s="133" t="s">
        <v>322</v>
      </c>
    </row>
    <row r="137" spans="1:16" ht="118.2" customHeight="1" x14ac:dyDescent="0.3">
      <c r="A137" s="25" t="s">
        <v>128</v>
      </c>
      <c r="B137" s="103" t="s">
        <v>232</v>
      </c>
      <c r="C137" s="26"/>
      <c r="D137" s="126">
        <v>30000</v>
      </c>
      <c r="E137" s="126"/>
      <c r="F137" s="126"/>
      <c r="G137" s="126"/>
      <c r="H137" s="126">
        <v>29738.25</v>
      </c>
      <c r="I137" s="126"/>
      <c r="J137" s="126"/>
      <c r="K137" s="126"/>
      <c r="L137" s="126">
        <v>28981.27</v>
      </c>
      <c r="M137" s="27"/>
      <c r="N137" s="27"/>
      <c r="O137" s="184" t="s">
        <v>328</v>
      </c>
      <c r="P137" s="133" t="s">
        <v>326</v>
      </c>
    </row>
    <row r="138" spans="1:16" ht="57" customHeight="1" x14ac:dyDescent="0.3">
      <c r="A138" s="25" t="s">
        <v>129</v>
      </c>
      <c r="B138" s="26" t="s">
        <v>130</v>
      </c>
      <c r="C138" s="26"/>
      <c r="D138" s="126">
        <v>19000</v>
      </c>
      <c r="E138" s="126"/>
      <c r="F138" s="126"/>
      <c r="G138" s="126"/>
      <c r="H138" s="126">
        <v>18999.999</v>
      </c>
      <c r="I138" s="126"/>
      <c r="J138" s="126"/>
      <c r="K138" s="126"/>
      <c r="L138" s="126">
        <v>18590.16</v>
      </c>
      <c r="M138" s="27"/>
      <c r="N138" s="27"/>
      <c r="O138" s="184" t="s">
        <v>329</v>
      </c>
      <c r="P138" s="132" t="s">
        <v>326</v>
      </c>
    </row>
    <row r="139" spans="1:16" ht="60" x14ac:dyDescent="0.3">
      <c r="A139" s="25" t="s">
        <v>158</v>
      </c>
      <c r="B139" s="26" t="s">
        <v>159</v>
      </c>
      <c r="C139" s="26"/>
      <c r="D139" s="126">
        <v>25000</v>
      </c>
      <c r="E139" s="126"/>
      <c r="F139" s="126"/>
      <c r="G139" s="126"/>
      <c r="H139" s="126">
        <v>24930.187000000002</v>
      </c>
      <c r="I139" s="126"/>
      <c r="J139" s="126"/>
      <c r="K139" s="126"/>
      <c r="L139" s="126">
        <v>24878.86</v>
      </c>
      <c r="M139" s="27"/>
      <c r="N139" s="27"/>
      <c r="O139" s="184" t="s">
        <v>330</v>
      </c>
      <c r="P139" s="133" t="s">
        <v>326</v>
      </c>
    </row>
    <row r="140" spans="1:16" ht="70.2" customHeight="1" x14ac:dyDescent="0.3">
      <c r="A140" s="45" t="s">
        <v>57</v>
      </c>
      <c r="B140" s="46" t="s">
        <v>109</v>
      </c>
      <c r="C140" s="46"/>
      <c r="D140" s="125">
        <f>D141</f>
        <v>198</v>
      </c>
      <c r="E140" s="125"/>
      <c r="F140" s="125"/>
      <c r="G140" s="125"/>
      <c r="H140" s="125">
        <f>H141</f>
        <v>198</v>
      </c>
      <c r="I140" s="125"/>
      <c r="J140" s="125"/>
      <c r="K140" s="125"/>
      <c r="L140" s="125">
        <f>L141</f>
        <v>198</v>
      </c>
      <c r="M140" s="4"/>
      <c r="N140" s="4"/>
      <c r="O140" s="171"/>
      <c r="P140" s="133"/>
    </row>
    <row r="141" spans="1:16" ht="48" x14ac:dyDescent="0.3">
      <c r="A141" s="25" t="s">
        <v>110</v>
      </c>
      <c r="B141" s="26" t="s">
        <v>131</v>
      </c>
      <c r="C141" s="26"/>
      <c r="D141" s="126">
        <v>198</v>
      </c>
      <c r="E141" s="126"/>
      <c r="F141" s="126"/>
      <c r="G141" s="126"/>
      <c r="H141" s="126">
        <v>198</v>
      </c>
      <c r="I141" s="126"/>
      <c r="J141" s="126"/>
      <c r="K141" s="126"/>
      <c r="L141" s="126">
        <v>198</v>
      </c>
      <c r="M141" s="27"/>
      <c r="N141" s="27"/>
      <c r="O141" s="171" t="s">
        <v>331</v>
      </c>
      <c r="P141" s="185"/>
    </row>
    <row r="142" spans="1:16" ht="15" customHeight="1" x14ac:dyDescent="0.3">
      <c r="A142" s="94"/>
      <c r="B142" s="268" t="s">
        <v>111</v>
      </c>
      <c r="C142" s="269"/>
      <c r="D142" s="77">
        <f>D130+D134+D140</f>
        <v>96092</v>
      </c>
      <c r="E142" s="77"/>
      <c r="F142" s="77"/>
      <c r="G142" s="77"/>
      <c r="H142" s="77">
        <f>H130+H134+H140</f>
        <v>93236.406000000003</v>
      </c>
      <c r="I142" s="77"/>
      <c r="J142" s="77"/>
      <c r="K142" s="77"/>
      <c r="L142" s="77">
        <f>L130+L134+L140</f>
        <v>90944.89</v>
      </c>
      <c r="M142" s="41"/>
      <c r="N142" s="41"/>
      <c r="O142" s="137"/>
      <c r="P142" s="67"/>
    </row>
    <row r="143" spans="1:16" ht="24" customHeight="1" x14ac:dyDescent="0.3">
      <c r="A143" s="274" t="s">
        <v>230</v>
      </c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42"/>
      <c r="P143" s="67"/>
    </row>
    <row r="144" spans="1:16" ht="100.2" customHeight="1" x14ac:dyDescent="0.3">
      <c r="A144" s="117" t="s">
        <v>175</v>
      </c>
      <c r="B144" s="33" t="s">
        <v>169</v>
      </c>
      <c r="C144" s="13"/>
      <c r="D144" s="239">
        <v>7200</v>
      </c>
      <c r="E144" s="239"/>
      <c r="F144" s="239"/>
      <c r="G144" s="239"/>
      <c r="H144" s="239">
        <v>5834.2</v>
      </c>
      <c r="I144" s="239"/>
      <c r="J144" s="239"/>
      <c r="K144" s="239"/>
      <c r="L144" s="239">
        <v>5834.2</v>
      </c>
      <c r="M144" s="133"/>
      <c r="N144" s="133"/>
      <c r="O144" s="240" t="s">
        <v>425</v>
      </c>
      <c r="P144" s="240" t="s">
        <v>426</v>
      </c>
    </row>
    <row r="145" spans="1:16" ht="50.4" customHeight="1" x14ac:dyDescent="0.3">
      <c r="A145" s="117" t="s">
        <v>201</v>
      </c>
      <c r="B145" s="14" t="s">
        <v>202</v>
      </c>
      <c r="C145" s="17"/>
      <c r="D145" s="239">
        <f>SUM(D146:D153)</f>
        <v>18146.2</v>
      </c>
      <c r="E145" s="239"/>
      <c r="F145" s="239"/>
      <c r="G145" s="239"/>
      <c r="H145" s="239">
        <f>SUM(H146:H153)</f>
        <v>16498.7</v>
      </c>
      <c r="I145" s="239"/>
      <c r="J145" s="239"/>
      <c r="K145" s="239"/>
      <c r="L145" s="239">
        <f>SUM(L146:L153)</f>
        <v>7391</v>
      </c>
      <c r="M145" s="128"/>
      <c r="N145" s="128"/>
      <c r="O145" s="241" t="s">
        <v>262</v>
      </c>
      <c r="P145" s="240" t="s">
        <v>431</v>
      </c>
    </row>
    <row r="146" spans="1:16" ht="48" x14ac:dyDescent="0.3">
      <c r="A146" s="118" t="s">
        <v>173</v>
      </c>
      <c r="B146" s="14" t="s">
        <v>170</v>
      </c>
      <c r="C146" s="2"/>
      <c r="D146" s="132">
        <v>9408</v>
      </c>
      <c r="E146" s="132"/>
      <c r="F146" s="132"/>
      <c r="G146" s="132"/>
      <c r="H146" s="132">
        <v>9107.7000000000007</v>
      </c>
      <c r="I146" s="132"/>
      <c r="J146" s="132"/>
      <c r="K146" s="132"/>
      <c r="L146" s="132">
        <v>0</v>
      </c>
      <c r="M146" s="133"/>
      <c r="N146" s="220"/>
      <c r="O146" s="1" t="s">
        <v>423</v>
      </c>
      <c r="P146" s="185" t="s">
        <v>424</v>
      </c>
    </row>
    <row r="147" spans="1:16" ht="24" customHeight="1" x14ac:dyDescent="0.3">
      <c r="A147" s="119" t="s">
        <v>174</v>
      </c>
      <c r="B147" s="14" t="s">
        <v>171</v>
      </c>
      <c r="C147" s="2"/>
      <c r="D147" s="132">
        <v>2790.8</v>
      </c>
      <c r="E147" s="132"/>
      <c r="F147" s="132"/>
      <c r="G147" s="132"/>
      <c r="H147" s="132">
        <v>2790</v>
      </c>
      <c r="I147" s="132"/>
      <c r="J147" s="132"/>
      <c r="K147" s="132"/>
      <c r="L147" s="132">
        <v>2790</v>
      </c>
      <c r="M147" s="133"/>
      <c r="N147" s="133"/>
      <c r="O147" s="221" t="s">
        <v>384</v>
      </c>
      <c r="P147" s="185" t="s">
        <v>308</v>
      </c>
    </row>
    <row r="148" spans="1:16" ht="36" x14ac:dyDescent="0.3">
      <c r="A148" s="119" t="s">
        <v>176</v>
      </c>
      <c r="B148" s="14" t="s">
        <v>172</v>
      </c>
      <c r="C148" s="2"/>
      <c r="D148" s="132">
        <v>2000</v>
      </c>
      <c r="E148" s="132"/>
      <c r="F148" s="132"/>
      <c r="G148" s="132"/>
      <c r="H148" s="132">
        <v>2000</v>
      </c>
      <c r="I148" s="132"/>
      <c r="J148" s="132"/>
      <c r="K148" s="132"/>
      <c r="L148" s="132">
        <v>2000</v>
      </c>
      <c r="M148" s="133"/>
      <c r="N148" s="133"/>
      <c r="O148" s="219" t="s">
        <v>384</v>
      </c>
      <c r="P148" s="185" t="s">
        <v>308</v>
      </c>
    </row>
    <row r="149" spans="1:16" ht="48" x14ac:dyDescent="0.3">
      <c r="A149" s="119" t="s">
        <v>186</v>
      </c>
      <c r="B149" s="14" t="s">
        <v>177</v>
      </c>
      <c r="C149" s="95"/>
      <c r="D149" s="132">
        <v>1000</v>
      </c>
      <c r="E149" s="132"/>
      <c r="F149" s="132"/>
      <c r="G149" s="132"/>
      <c r="H149" s="132">
        <v>1000</v>
      </c>
      <c r="I149" s="132"/>
      <c r="J149" s="132"/>
      <c r="K149" s="132"/>
      <c r="L149" s="132">
        <v>1000</v>
      </c>
      <c r="M149" s="133"/>
      <c r="N149" s="133"/>
      <c r="O149" s="219" t="s">
        <v>384</v>
      </c>
      <c r="P149" s="185" t="s">
        <v>308</v>
      </c>
    </row>
    <row r="150" spans="1:16" ht="63" customHeight="1" x14ac:dyDescent="0.3">
      <c r="A150" s="52" t="s">
        <v>178</v>
      </c>
      <c r="B150" s="14" t="s">
        <v>179</v>
      </c>
      <c r="C150" s="95"/>
      <c r="D150" s="132">
        <v>1346.4</v>
      </c>
      <c r="E150" s="132"/>
      <c r="F150" s="132"/>
      <c r="G150" s="132"/>
      <c r="H150" s="132">
        <v>0</v>
      </c>
      <c r="I150" s="132"/>
      <c r="J150" s="132"/>
      <c r="K150" s="132"/>
      <c r="L150" s="132">
        <v>0</v>
      </c>
      <c r="M150" s="133"/>
      <c r="N150" s="133"/>
      <c r="O150" s="219">
        <v>0</v>
      </c>
      <c r="P150" s="185" t="s">
        <v>420</v>
      </c>
    </row>
    <row r="151" spans="1:16" ht="61.2" customHeight="1" x14ac:dyDescent="0.3">
      <c r="A151" s="52" t="s">
        <v>180</v>
      </c>
      <c r="B151" s="134" t="s">
        <v>181</v>
      </c>
      <c r="C151" s="96"/>
      <c r="D151" s="130">
        <v>1081</v>
      </c>
      <c r="E151" s="130"/>
      <c r="F151" s="130"/>
      <c r="G151" s="130"/>
      <c r="H151" s="130">
        <v>1081</v>
      </c>
      <c r="I151" s="130"/>
      <c r="J151" s="130"/>
      <c r="K151" s="130"/>
      <c r="L151" s="130">
        <v>1081</v>
      </c>
      <c r="M151" s="131"/>
      <c r="N151" s="131"/>
      <c r="O151" s="59" t="s">
        <v>427</v>
      </c>
      <c r="P151" s="185" t="s">
        <v>308</v>
      </c>
    </row>
    <row r="152" spans="1:16" ht="84" x14ac:dyDescent="0.3">
      <c r="A152" s="52" t="s">
        <v>182</v>
      </c>
      <c r="B152" s="14" t="s">
        <v>183</v>
      </c>
      <c r="C152" s="97"/>
      <c r="D152" s="130">
        <v>400</v>
      </c>
      <c r="E152" s="130"/>
      <c r="F152" s="130"/>
      <c r="G152" s="130"/>
      <c r="H152" s="130">
        <v>400</v>
      </c>
      <c r="I152" s="130"/>
      <c r="J152" s="130"/>
      <c r="K152" s="130"/>
      <c r="L152" s="130">
        <v>400</v>
      </c>
      <c r="M152" s="131"/>
      <c r="N152" s="131"/>
      <c r="O152" s="59" t="s">
        <v>421</v>
      </c>
      <c r="P152" s="185" t="s">
        <v>422</v>
      </c>
    </row>
    <row r="153" spans="1:16" ht="84" x14ac:dyDescent="0.3">
      <c r="A153" s="52" t="s">
        <v>184</v>
      </c>
      <c r="B153" s="14" t="s">
        <v>185</v>
      </c>
      <c r="C153" s="97"/>
      <c r="D153" s="222">
        <v>120</v>
      </c>
      <c r="E153" s="130"/>
      <c r="F153" s="130"/>
      <c r="G153" s="130"/>
      <c r="H153" s="222">
        <v>120</v>
      </c>
      <c r="I153" s="130"/>
      <c r="J153" s="130"/>
      <c r="K153" s="130"/>
      <c r="L153" s="222">
        <v>120</v>
      </c>
      <c r="M153" s="131"/>
      <c r="N153" s="131"/>
      <c r="O153" s="224" t="s">
        <v>430</v>
      </c>
      <c r="P153" s="185" t="s">
        <v>422</v>
      </c>
    </row>
    <row r="154" spans="1:16" ht="118.8" customHeight="1" x14ac:dyDescent="0.3">
      <c r="A154" s="106" t="s">
        <v>233</v>
      </c>
      <c r="B154" s="107" t="s">
        <v>234</v>
      </c>
      <c r="C154" s="44"/>
      <c r="D154" s="12">
        <v>115000</v>
      </c>
      <c r="E154" s="12"/>
      <c r="F154" s="12"/>
      <c r="G154" s="12"/>
      <c r="H154" s="12">
        <v>113381.41</v>
      </c>
      <c r="I154" s="12"/>
      <c r="J154" s="12"/>
      <c r="K154" s="12"/>
      <c r="L154" s="12">
        <v>113381.41</v>
      </c>
      <c r="M154" s="109"/>
      <c r="N154" s="110"/>
      <c r="O154" s="113" t="s">
        <v>428</v>
      </c>
      <c r="P154" s="185" t="s">
        <v>429</v>
      </c>
    </row>
    <row r="155" spans="1:16" x14ac:dyDescent="0.3">
      <c r="A155" s="243" t="s">
        <v>235</v>
      </c>
      <c r="B155" s="244"/>
      <c r="C155" s="12"/>
      <c r="D155" s="13">
        <f>SUM(D144,D154,D145)</f>
        <v>140346.20000000001</v>
      </c>
      <c r="E155" s="44"/>
      <c r="F155" s="44"/>
      <c r="G155" s="44"/>
      <c r="H155" s="13">
        <f>SUM(H144,H154,H145)</f>
        <v>135714.31</v>
      </c>
      <c r="I155" s="44"/>
      <c r="J155" s="44"/>
      <c r="K155" s="44"/>
      <c r="L155" s="13">
        <f>SUM(L144,L145,L154)</f>
        <v>126606.61</v>
      </c>
      <c r="M155" s="98"/>
      <c r="N155" s="98"/>
      <c r="O155" s="140"/>
      <c r="P155" s="67"/>
    </row>
    <row r="156" spans="1:16" x14ac:dyDescent="0.3">
      <c r="A156" s="99" t="s">
        <v>187</v>
      </c>
      <c r="B156" s="100"/>
      <c r="C156" s="129">
        <f>SUM(C20,C32)</f>
        <v>1254.8</v>
      </c>
      <c r="D156" s="101">
        <f>SUM(D20,D32,D48,D55,D79,D108,D120,D128,D142,D155)</f>
        <v>2120241.2609999999</v>
      </c>
      <c r="E156" s="101">
        <f>SUM(E48,E55,E89,E93,E120)</f>
        <v>133478.91999999998</v>
      </c>
      <c r="F156" s="101">
        <f>SUM(F41)</f>
        <v>9600</v>
      </c>
      <c r="G156" s="102"/>
      <c r="H156" s="41">
        <f>SUM(H20,H32,H48,H55,H79,H108,H120,H128,H142,H155)</f>
        <v>2076633.4377900001</v>
      </c>
      <c r="I156" s="101">
        <f>SUM(I41,I47)</f>
        <v>142315.79999999999</v>
      </c>
      <c r="J156" s="101">
        <f>SUM(J42,J43)</f>
        <v>8598.51</v>
      </c>
      <c r="K156" s="102"/>
      <c r="L156" s="41">
        <f>SUM(L20,L32,L48,L55,L79,L108,L120,L128,L142,L155)</f>
        <v>2060713.7292899999</v>
      </c>
      <c r="M156" s="101">
        <f>SUM(M42,M43,M47)</f>
        <v>142315.79999999999</v>
      </c>
      <c r="N156" s="101">
        <f>SUM(N48)</f>
        <v>8598.51</v>
      </c>
      <c r="O156" s="95"/>
      <c r="P156" s="67"/>
    </row>
    <row r="157" spans="1:16" x14ac:dyDescent="0.3">
      <c r="A157"/>
    </row>
    <row r="158" spans="1:16" x14ac:dyDescent="0.3">
      <c r="A158"/>
    </row>
    <row r="159" spans="1:16" x14ac:dyDescent="0.3">
      <c r="A159"/>
    </row>
    <row r="160" spans="1:16" x14ac:dyDescent="0.3">
      <c r="A160"/>
    </row>
    <row r="161" spans="1:1" x14ac:dyDescent="0.3">
      <c r="A161"/>
    </row>
    <row r="162" spans="1:1" x14ac:dyDescent="0.3">
      <c r="A162"/>
    </row>
    <row r="163" spans="1:1" x14ac:dyDescent="0.3">
      <c r="A163"/>
    </row>
    <row r="164" spans="1:1" x14ac:dyDescent="0.3">
      <c r="A164"/>
    </row>
    <row r="165" spans="1:1" x14ac:dyDescent="0.3">
      <c r="A165"/>
    </row>
    <row r="166" spans="1:1" x14ac:dyDescent="0.3">
      <c r="A166"/>
    </row>
    <row r="167" spans="1:1" x14ac:dyDescent="0.3">
      <c r="A167"/>
    </row>
    <row r="168" spans="1:1" x14ac:dyDescent="0.3">
      <c r="A168"/>
    </row>
    <row r="169" spans="1:1" x14ac:dyDescent="0.3">
      <c r="A169"/>
    </row>
    <row r="170" spans="1:1" x14ac:dyDescent="0.3">
      <c r="A170"/>
    </row>
    <row r="171" spans="1:1" x14ac:dyDescent="0.3">
      <c r="A171"/>
    </row>
    <row r="172" spans="1:1" x14ac:dyDescent="0.3">
      <c r="A172"/>
    </row>
    <row r="173" spans="1:1" x14ac:dyDescent="0.3">
      <c r="A173"/>
    </row>
    <row r="174" spans="1:1" x14ac:dyDescent="0.3">
      <c r="A174"/>
    </row>
    <row r="175" spans="1:1" x14ac:dyDescent="0.3">
      <c r="A175"/>
    </row>
    <row r="176" spans="1:1" x14ac:dyDescent="0.3">
      <c r="A176"/>
    </row>
    <row r="177" spans="1:1" x14ac:dyDescent="0.3">
      <c r="A177"/>
    </row>
    <row r="178" spans="1:1" x14ac:dyDescent="0.3">
      <c r="A178"/>
    </row>
    <row r="179" spans="1:1" x14ac:dyDescent="0.3">
      <c r="A179"/>
    </row>
    <row r="180" spans="1:1" x14ac:dyDescent="0.3">
      <c r="A180"/>
    </row>
    <row r="181" spans="1:1" x14ac:dyDescent="0.3">
      <c r="A181"/>
    </row>
    <row r="182" spans="1:1" x14ac:dyDescent="0.3">
      <c r="A182"/>
    </row>
    <row r="183" spans="1:1" x14ac:dyDescent="0.3">
      <c r="A183"/>
    </row>
    <row r="184" spans="1:1" x14ac:dyDescent="0.3">
      <c r="A184"/>
    </row>
    <row r="185" spans="1:1" x14ac:dyDescent="0.3">
      <c r="A185"/>
    </row>
    <row r="186" spans="1:1" x14ac:dyDescent="0.3">
      <c r="A186"/>
    </row>
    <row r="187" spans="1:1" x14ac:dyDescent="0.3">
      <c r="A187"/>
    </row>
    <row r="188" spans="1:1" x14ac:dyDescent="0.3">
      <c r="A188"/>
    </row>
    <row r="189" spans="1:1" x14ac:dyDescent="0.3">
      <c r="A189"/>
    </row>
    <row r="190" spans="1:1" x14ac:dyDescent="0.3">
      <c r="A190"/>
    </row>
    <row r="191" spans="1:1" x14ac:dyDescent="0.3">
      <c r="A191"/>
    </row>
    <row r="192" spans="1:1" x14ac:dyDescent="0.3">
      <c r="A192"/>
    </row>
    <row r="193" spans="1:1" x14ac:dyDescent="0.3">
      <c r="A193"/>
    </row>
    <row r="194" spans="1:1" x14ac:dyDescent="0.3">
      <c r="A194"/>
    </row>
    <row r="195" spans="1:1" x14ac:dyDescent="0.3">
      <c r="A195"/>
    </row>
    <row r="196" spans="1:1" x14ac:dyDescent="0.3">
      <c r="A196"/>
    </row>
    <row r="197" spans="1:1" x14ac:dyDescent="0.3">
      <c r="A197"/>
    </row>
    <row r="198" spans="1:1" x14ac:dyDescent="0.3">
      <c r="A198"/>
    </row>
    <row r="199" spans="1:1" x14ac:dyDescent="0.3">
      <c r="A199"/>
    </row>
    <row r="200" spans="1:1" x14ac:dyDescent="0.3">
      <c r="A200"/>
    </row>
    <row r="201" spans="1:1" x14ac:dyDescent="0.3">
      <c r="A201"/>
    </row>
    <row r="202" spans="1:1" x14ac:dyDescent="0.3">
      <c r="A202"/>
    </row>
    <row r="203" spans="1:1" x14ac:dyDescent="0.3">
      <c r="A203"/>
    </row>
    <row r="204" spans="1:1" x14ac:dyDescent="0.3">
      <c r="A204"/>
    </row>
    <row r="205" spans="1:1" x14ac:dyDescent="0.3">
      <c r="A205"/>
    </row>
    <row r="206" spans="1:1" x14ac:dyDescent="0.3">
      <c r="A206"/>
    </row>
    <row r="207" spans="1:1" x14ac:dyDescent="0.3">
      <c r="A207"/>
    </row>
    <row r="208" spans="1:1" x14ac:dyDescent="0.3">
      <c r="A208"/>
    </row>
    <row r="209" spans="1:1" x14ac:dyDescent="0.3">
      <c r="A209"/>
    </row>
    <row r="210" spans="1:1" x14ac:dyDescent="0.3">
      <c r="A210"/>
    </row>
    <row r="211" spans="1:1" x14ac:dyDescent="0.3">
      <c r="A211"/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</sheetData>
  <mergeCells count="26">
    <mergeCell ref="P4:P6"/>
    <mergeCell ref="A56:N56"/>
    <mergeCell ref="A49:N49"/>
    <mergeCell ref="A121:N121"/>
    <mergeCell ref="B142:C142"/>
    <mergeCell ref="B80:N80"/>
    <mergeCell ref="A109:N109"/>
    <mergeCell ref="A21:P21"/>
    <mergeCell ref="A129:N129"/>
    <mergeCell ref="O129:P129"/>
    <mergeCell ref="A155:B155"/>
    <mergeCell ref="O4:O6"/>
    <mergeCell ref="B2:N2"/>
    <mergeCell ref="C4:F4"/>
    <mergeCell ref="G4:J4"/>
    <mergeCell ref="K4:N4"/>
    <mergeCell ref="B4:B6"/>
    <mergeCell ref="A48:B48"/>
    <mergeCell ref="A33:N33"/>
    <mergeCell ref="A8:N8"/>
    <mergeCell ref="C5:F5"/>
    <mergeCell ref="G5:J5"/>
    <mergeCell ref="K5:N5"/>
    <mergeCell ref="A4:A6"/>
    <mergeCell ref="A20:B20"/>
    <mergeCell ref="A143:N143"/>
  </mergeCells>
  <pageMargins left="0.7" right="0.7" top="0.75" bottom="0.75" header="0.3" footer="0.3"/>
  <pageSetup paperSize="9" scale="68" fitToHeight="0" orientation="landscape" r:id="rId1"/>
  <headerFooter differentFirst="1">
    <oddHeader>&amp;C&amp;P</oddHeader>
  </headerFooter>
  <ignoredErrors>
    <ignoredError sqref="N4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Александр Юрьевич Морозов</cp:lastModifiedBy>
  <cp:lastPrinted>2021-02-01T14:39:45Z</cp:lastPrinted>
  <dcterms:created xsi:type="dcterms:W3CDTF">2015-02-06T13:26:50Z</dcterms:created>
  <dcterms:modified xsi:type="dcterms:W3CDTF">2021-02-03T11:32:02Z</dcterms:modified>
</cp:coreProperties>
</file>