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0" windowWidth="19420" windowHeight="1043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Print_Titles" localSheetId="0">Лист1!$4:$7</definedName>
  </definedNames>
  <calcPr calcId="145621"/>
</workbook>
</file>

<file path=xl/calcChain.xml><?xml version="1.0" encoding="utf-8"?>
<calcChain xmlns="http://schemas.openxmlformats.org/spreadsheetml/2006/main">
  <c r="M147" i="1" l="1"/>
  <c r="I147" i="1"/>
  <c r="E147" i="1" l="1"/>
  <c r="K147" i="1" l="1"/>
  <c r="D78" i="1"/>
  <c r="D146" i="1"/>
  <c r="L138" i="1" l="1"/>
  <c r="H138" i="1"/>
  <c r="L134" i="1"/>
  <c r="H134" i="1"/>
  <c r="K132" i="1"/>
  <c r="L129" i="1"/>
  <c r="H129" i="1"/>
  <c r="D129" i="1"/>
  <c r="M123" i="1"/>
  <c r="M132" i="1" s="1"/>
  <c r="L123" i="1"/>
  <c r="L132" i="1" s="1"/>
  <c r="K123" i="1"/>
  <c r="J123" i="1"/>
  <c r="J132" i="1" s="1"/>
  <c r="I123" i="1"/>
  <c r="I132" i="1" s="1"/>
  <c r="H123" i="1"/>
  <c r="G123" i="1"/>
  <c r="G132" i="1" s="1"/>
  <c r="F123" i="1"/>
  <c r="F132" i="1" s="1"/>
  <c r="E123" i="1"/>
  <c r="E132" i="1" s="1"/>
  <c r="D123" i="1"/>
  <c r="L119" i="1"/>
  <c r="H119" i="1"/>
  <c r="M115" i="1"/>
  <c r="L115" i="1"/>
  <c r="K115" i="1"/>
  <c r="J115" i="1"/>
  <c r="I115" i="1"/>
  <c r="H115" i="1"/>
  <c r="G115" i="1"/>
  <c r="F115" i="1"/>
  <c r="E115" i="1"/>
  <c r="D115" i="1"/>
  <c r="M112" i="1"/>
  <c r="L112" i="1"/>
  <c r="L121" i="1" s="1"/>
  <c r="K112" i="1"/>
  <c r="J112" i="1"/>
  <c r="I112" i="1"/>
  <c r="H112" i="1"/>
  <c r="H121" i="1" s="1"/>
  <c r="G112" i="1"/>
  <c r="F112" i="1"/>
  <c r="E112" i="1"/>
  <c r="D112" i="1"/>
  <c r="D121" i="1" s="1"/>
  <c r="C23" i="1"/>
  <c r="C24" i="1"/>
  <c r="C147" i="1"/>
  <c r="M105" i="1"/>
  <c r="L105" i="1"/>
  <c r="K105" i="1"/>
  <c r="J105" i="1"/>
  <c r="I105" i="1"/>
  <c r="H105" i="1"/>
  <c r="G105" i="1"/>
  <c r="F105" i="1"/>
  <c r="E105" i="1"/>
  <c r="D105" i="1"/>
  <c r="L103" i="1"/>
  <c r="H103" i="1"/>
  <c r="M100" i="1"/>
  <c r="L100" i="1"/>
  <c r="K100" i="1"/>
  <c r="J100" i="1"/>
  <c r="I100" i="1"/>
  <c r="H100" i="1"/>
  <c r="G100" i="1"/>
  <c r="F100" i="1"/>
  <c r="E100" i="1"/>
  <c r="D100" i="1"/>
  <c r="M96" i="1"/>
  <c r="L96" i="1"/>
  <c r="K96" i="1"/>
  <c r="J96" i="1"/>
  <c r="I96" i="1"/>
  <c r="H96" i="1"/>
  <c r="G96" i="1"/>
  <c r="F96" i="1"/>
  <c r="E96" i="1"/>
  <c r="D96" i="1"/>
  <c r="M89" i="1"/>
  <c r="L89" i="1"/>
  <c r="K89" i="1"/>
  <c r="J89" i="1"/>
  <c r="I89" i="1"/>
  <c r="H89" i="1"/>
  <c r="G89" i="1"/>
  <c r="F89" i="1"/>
  <c r="D89" i="1"/>
  <c r="M78" i="1"/>
  <c r="L78" i="1"/>
  <c r="K78" i="1"/>
  <c r="J78" i="1"/>
  <c r="I78" i="1"/>
  <c r="H78" i="1"/>
  <c r="G78" i="1"/>
  <c r="F78" i="1"/>
  <c r="E78" i="1"/>
  <c r="G121" i="1" l="1"/>
  <c r="K121" i="1"/>
  <c r="D110" i="1"/>
  <c r="E121" i="1"/>
  <c r="I121" i="1"/>
  <c r="M121" i="1"/>
  <c r="F121" i="1"/>
  <c r="J121" i="1"/>
  <c r="D132" i="1"/>
  <c r="H132" i="1"/>
  <c r="M110" i="1"/>
  <c r="J110" i="1"/>
  <c r="G110" i="1"/>
  <c r="K110" i="1"/>
  <c r="F110" i="1"/>
  <c r="H110" i="1"/>
  <c r="L110" i="1"/>
  <c r="E110" i="1"/>
  <c r="I110" i="1"/>
  <c r="D76" i="1" l="1"/>
  <c r="L63" i="1"/>
  <c r="H63" i="1"/>
  <c r="L60" i="1"/>
  <c r="H60" i="1"/>
  <c r="H76" i="1" s="1"/>
  <c r="H51" i="1"/>
  <c r="L76" i="1" l="1"/>
  <c r="H35" i="1"/>
  <c r="D42" i="1"/>
  <c r="I23" i="1" l="1"/>
  <c r="D23" i="1"/>
  <c r="E23" i="1"/>
  <c r="F23" i="1"/>
  <c r="G23" i="1"/>
  <c r="H23" i="1"/>
  <c r="J23" i="1"/>
  <c r="K23" i="1"/>
  <c r="L23" i="1"/>
  <c r="M23" i="1"/>
  <c r="N23" i="1"/>
  <c r="O23" i="1"/>
  <c r="D24" i="1"/>
  <c r="E24" i="1"/>
  <c r="F24" i="1"/>
  <c r="G24" i="1"/>
  <c r="H24" i="1"/>
  <c r="I24" i="1"/>
  <c r="J24" i="1"/>
  <c r="K24" i="1"/>
  <c r="L24" i="1"/>
  <c r="M24" i="1"/>
  <c r="N24" i="1"/>
  <c r="B25" i="1"/>
  <c r="B26" i="1"/>
  <c r="D35" i="1"/>
  <c r="D49" i="1" s="1"/>
  <c r="L35" i="1"/>
  <c r="I49" i="1" l="1"/>
  <c r="L146" i="1" l="1"/>
  <c r="H146" i="1"/>
  <c r="L51" i="1" l="1"/>
  <c r="H56" i="1"/>
  <c r="D51" i="1" l="1"/>
  <c r="F147" i="1" l="1"/>
  <c r="N49" i="1" l="1"/>
  <c r="N147" i="1" s="1"/>
  <c r="G147" i="1" l="1"/>
  <c r="I42" i="1" l="1"/>
  <c r="E42" i="1"/>
  <c r="E49" i="1" s="1"/>
  <c r="D56" i="1" l="1"/>
  <c r="D147" i="1" s="1"/>
  <c r="J49" i="1" l="1"/>
  <c r="M42" i="1"/>
  <c r="J147" i="1" l="1"/>
  <c r="E56" i="1"/>
  <c r="H42" i="1"/>
  <c r="H49" i="1" s="1"/>
  <c r="H147" i="1" s="1"/>
  <c r="M49" i="1" l="1"/>
  <c r="L56" i="1" l="1"/>
  <c r="L42" i="1" l="1"/>
  <c r="L49" i="1" s="1"/>
  <c r="L147" i="1" s="1"/>
</calcChain>
</file>

<file path=xl/comments1.xml><?xml version="1.0" encoding="utf-8"?>
<comments xmlns="http://schemas.openxmlformats.org/spreadsheetml/2006/main">
  <authors>
    <author>Татьяна Николаевна Чепрасова</author>
  </authors>
  <commentList>
    <comment ref="B59" authorId="0">
      <text>
        <r>
          <rPr>
            <b/>
            <sz val="9"/>
            <color indexed="81"/>
            <rFont val="Tahoma"/>
            <family val="2"/>
            <charset val="204"/>
          </rPr>
          <t>Татьяна Николаевна Чепрасова: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<sst xmlns="http://schemas.openxmlformats.org/spreadsheetml/2006/main" count="504" uniqueCount="392">
  <si>
    <t>№</t>
  </si>
  <si>
    <t>Наименование ВЦП, основного мероприятия, мероприятия основного мероприятия, мероприятия ВЦП</t>
  </si>
  <si>
    <t>Федеральный бюджет</t>
  </si>
  <si>
    <t>Областной бюджет</t>
  </si>
  <si>
    <t>Местный бюджет</t>
  </si>
  <si>
    <t>Прочие источники</t>
  </si>
  <si>
    <t>Подпрограмма 1 «Гармонизация межнациональных и межконфессиональных отношений в Ленинградской области»</t>
  </si>
  <si>
    <t>Организационное, научное, методическое обеспечение и информационное сопровождение сферы межнациональных и межконфессиональных отношений</t>
  </si>
  <si>
    <t>Развитие национально-культурного взаимодействия представителей различных национальностей и конфессий, представленных на территории Ленинградской области</t>
  </si>
  <si>
    <t>Организация проведения мероприятий, направленных на социально-культурную адаптацию мигрантов в Ленинградской области</t>
  </si>
  <si>
    <t>Подпрограмма 2 «Поддержка этнокультурной самобытности коренных малочисленных народов, проживающих на территории Ленинградской области»</t>
  </si>
  <si>
    <t xml:space="preserve">2.1. </t>
  </si>
  <si>
    <t>Разработка и реализация мероприятий (комплексных программ) по сохранению этнической самобытности коренных малочисленных народов Ленинградской области, в том числе организация проведения семинаров, мастер-классов и иных мероприятий по сохранению языка и культурных традиций коренных малочисленных народов</t>
  </si>
  <si>
    <t xml:space="preserve">2.2. </t>
  </si>
  <si>
    <t>Организационная поддержка национально-культурных некоммерческих организаций коренных малочисленных народов, проживающих на территории Ленинградской области, и органов местного самоуправления муниципальных образований Ленинградской области</t>
  </si>
  <si>
    <t>2.3.</t>
  </si>
  <si>
    <t>Развитие информационной среды, научное и методическое обеспечение в сферах деятельности коренных малочисленных народов, проживающих на территории Ленинградской области, популяризация их культурно-исторических традиций</t>
  </si>
  <si>
    <t>2.3.1.</t>
  </si>
  <si>
    <t>2.3.2.</t>
  </si>
  <si>
    <t>Подпрограмма 3 «Создание условий для эффективного выполнения органами местного самоуправления своих полномочий»</t>
  </si>
  <si>
    <t>Проведение совещаний, семинаров, научно-практических конференций с главами, главами администраций, депутатами и муниципальными служащими органов местного самоуправления муниципальных образований по актуальным проблемам, возникающим при решении вопросов местного значения и реализации переданных отдельных государственных полномочий</t>
  </si>
  <si>
    <t>Разработка и издание сборников нормативных правовых актов (в том числе типовых), аналитических, методических, справочных и информационных материалов, рекомендаций для органов местного самоуправления по вопросам местного значения и реализации переданных отдельных государственных полномочий</t>
  </si>
  <si>
    <t>Подпрограмма 4 «Развитие системы защиты прав потребителей в Ленинградской области»</t>
  </si>
  <si>
    <t>Организация и проведение обучающих семинаров по законодательству о защите прав потребителей для юридических лиц, индивидуальных предпринимателей и населения Ленинградской области</t>
  </si>
  <si>
    <t>Разработка и издание информационно-справочных материалов (справочников, брошюр, памяток) для населения, предпринимателей и юридических лиц по вопросам зашиты прав потребителей</t>
  </si>
  <si>
    <t>Подпрограмма 5 «Общество и власть»</t>
  </si>
  <si>
    <t>5.1.</t>
  </si>
  <si>
    <t>5.2.</t>
  </si>
  <si>
    <t>5.3.</t>
  </si>
  <si>
    <t>5.4.</t>
  </si>
  <si>
    <t>5.5.</t>
  </si>
  <si>
    <t>6.1.</t>
  </si>
  <si>
    <t>6.1.1.</t>
  </si>
  <si>
    <t>6.1.2.</t>
  </si>
  <si>
    <t>6.1.3.</t>
  </si>
  <si>
    <t>6.1.4.</t>
  </si>
  <si>
    <t>6.1.5.</t>
  </si>
  <si>
    <t>6.1.6.</t>
  </si>
  <si>
    <t>6.1.7.</t>
  </si>
  <si>
    <t>6.1.8.</t>
  </si>
  <si>
    <t>6.2.</t>
  </si>
  <si>
    <t>Реализация комплекса мер по поддержке деятельности молодежных общественных организаций, объединений, инициатив и развитию добровольческого (волонтерского) движения</t>
  </si>
  <si>
    <t>6.2.1.</t>
  </si>
  <si>
    <t>6.2.2.</t>
  </si>
  <si>
    <t>6.2.3.</t>
  </si>
  <si>
    <t>6.2.4.</t>
  </si>
  <si>
    <t>6.2.5.</t>
  </si>
  <si>
    <t>6.2.6.</t>
  </si>
  <si>
    <t>Финал конкурса «Доброволец Ленинградской области»</t>
  </si>
  <si>
    <t>6.3. </t>
  </si>
  <si>
    <t>Реализация комплекса мер по содействию трудовой адаптации и занятости молодежи</t>
  </si>
  <si>
    <t>6.3.1.</t>
  </si>
  <si>
    <t>6.4.</t>
  </si>
  <si>
    <t>Реализация комплекса мер по поддержке молодых семей и пропаганде семейных ценностей</t>
  </si>
  <si>
    <t>6.4.1.</t>
  </si>
  <si>
    <t>6.4.2.</t>
  </si>
  <si>
    <t>6.5. </t>
  </si>
  <si>
    <t>6.5.1.</t>
  </si>
  <si>
    <t>6.6.</t>
  </si>
  <si>
    <t>6.6.1.</t>
  </si>
  <si>
    <t>6.6.2.</t>
  </si>
  <si>
    <t>6.6.3.</t>
  </si>
  <si>
    <t>6.6.4.</t>
  </si>
  <si>
    <t>7.1. </t>
  </si>
  <si>
    <t>Реализация комплекса мер по сохранению исторической памяти</t>
  </si>
  <si>
    <t>7.1.1.</t>
  </si>
  <si>
    <t>7.1.2.</t>
  </si>
  <si>
    <t>7.2.</t>
  </si>
  <si>
    <t>Реализация комплекса мер по гражданско-патриотическому и духовно-нравственному воспитанию молодежи</t>
  </si>
  <si>
    <t>7.2.1.</t>
  </si>
  <si>
    <t>7.2.2.</t>
  </si>
  <si>
    <t>7.2.3.</t>
  </si>
  <si>
    <t>8.1. </t>
  </si>
  <si>
    <t>Реализация комплекса мер по профилактике правонарушений и рискованного поведения в молодежной среде</t>
  </si>
  <si>
    <t>8.1.1.</t>
  </si>
  <si>
    <t>8.1.2.</t>
  </si>
  <si>
    <t>8.1.4.</t>
  </si>
  <si>
    <t>Мероприятия по профилактике правонарушений в молодежной среде</t>
  </si>
  <si>
    <t>8.2.</t>
  </si>
  <si>
    <t>8.2.1.</t>
  </si>
  <si>
    <t>Реализация комплекса мер по формированию культуры межэтнических и межконфессиональных отношений в молодежной среде</t>
  </si>
  <si>
    <t>Подпрограмма 9 «Государственная поддержка социально ориентированных некоммерческих организаций»</t>
  </si>
  <si>
    <t>1.1</t>
  </si>
  <si>
    <t>1.1.1</t>
  </si>
  <si>
    <t>1.1.2</t>
  </si>
  <si>
    <t>1.1.3</t>
  </si>
  <si>
    <t>1.2</t>
  </si>
  <si>
    <t>1.3</t>
  </si>
  <si>
    <t>4.1</t>
  </si>
  <si>
    <t>9.1</t>
  </si>
  <si>
    <t>9.2</t>
  </si>
  <si>
    <t>9.3</t>
  </si>
  <si>
    <t>в том числе</t>
  </si>
  <si>
    <t xml:space="preserve">Организация и проведение спортивно-туристического слета молодежи Ленинградской области </t>
  </si>
  <si>
    <t xml:space="preserve">Поддержка творческих молодежных проектов </t>
  </si>
  <si>
    <t>Проведение областных тематических слетов</t>
  </si>
  <si>
    <t xml:space="preserve">Премии Губернатора Ленинградской области для поддержки тлантливой молодежи </t>
  </si>
  <si>
    <t xml:space="preserve">Мероприятия, посвященные памятным датам и событиям Ленинградской области </t>
  </si>
  <si>
    <t>Проведение мероприятий по гражданскому воспитанию молодежи</t>
  </si>
  <si>
    <t>Межрегиональная конференция руководителей поисковых отрядов</t>
  </si>
  <si>
    <t>Конференция "Нравственные ценности в современном мире"</t>
  </si>
  <si>
    <t>7.3.</t>
  </si>
  <si>
    <t>Реализация комплекса мер по военно-патриотическому воспитанию молодежи</t>
  </si>
  <si>
    <t>Проведение мероприятий по военно-патриотическому воспитанию молодежи</t>
  </si>
  <si>
    <t>7.3.1.</t>
  </si>
  <si>
    <t>Подпрограмма 8 «Профилактика асоциального поведения в молодежной среде»</t>
  </si>
  <si>
    <t>8.1.3.</t>
  </si>
  <si>
    <t>Реализация комплексной информационной кампании, направленной на укрепление единства российской нации</t>
  </si>
  <si>
    <t>1.2.1.</t>
  </si>
  <si>
    <t>1.2.2.</t>
  </si>
  <si>
    <t>Реализация мероприятий, направленных на распространение знаний о народах России, укрепление традиционных духовных и нравственных ценностей</t>
  </si>
  <si>
    <t>3.1.</t>
  </si>
  <si>
    <t>3.1.1.</t>
  </si>
  <si>
    <t xml:space="preserve">Научное и методическое обеспечение деятельности органов местного самоуправления Ленинградской области </t>
  </si>
  <si>
    <t>Организация ситемы  повышения квалификации лиц, замещающих муниципальные должности и должности муниципальной службы в органах местного самоуправления муниципальных образований Ленинградской области</t>
  </si>
  <si>
    <t>Организация проведения исследований в сфере развития местного самоуправления Ленинградской области, развития муниципальной службы и территориального развития</t>
  </si>
  <si>
    <t>4.1.1.</t>
  </si>
  <si>
    <t>3.1.2.</t>
  </si>
  <si>
    <t>3.1.3.</t>
  </si>
  <si>
    <t>3.1.4.</t>
  </si>
  <si>
    <t>3.2.</t>
  </si>
  <si>
    <t xml:space="preserve">Выделение грантов муниципальным образованиям в целях содействия достижению и (или) поощрения достижения наилучших значений показателей деятельности органов местного самоуправления  муниципальных районов и городского округа </t>
  </si>
  <si>
    <t xml:space="preserve">Государственная поддержка проектов местных инициатив граждан </t>
  </si>
  <si>
    <t>3.3.</t>
  </si>
  <si>
    <t>3.3.1.</t>
  </si>
  <si>
    <t>3.3.2.</t>
  </si>
  <si>
    <t>Осуществление просветительской деятельности в области законодательства о защите прав потребителей</t>
  </si>
  <si>
    <t>4.1.2.</t>
  </si>
  <si>
    <t>4.2.</t>
  </si>
  <si>
    <t xml:space="preserve">Организация бесплатной юридической помощи по вопросам защиты прав потребителей </t>
  </si>
  <si>
    <t>4.2.1.</t>
  </si>
  <si>
    <t>Субсидии на обеспечение деятельности информационно-консультационных центров для потребителей</t>
  </si>
  <si>
    <t>Повышение информационной открытости органов государственной власти Ленинградской области</t>
  </si>
  <si>
    <t>5.1.1.</t>
  </si>
  <si>
    <t>5.2.1.</t>
  </si>
  <si>
    <t>5.2.2.</t>
  </si>
  <si>
    <t>5.3.1.</t>
  </si>
  <si>
    <t>5.3.2.</t>
  </si>
  <si>
    <t>5.3.3.</t>
  </si>
  <si>
    <t>5.3.4.</t>
  </si>
  <si>
    <t>Поддержка средств массовой информации Ленинградской области и предприятий полиграфии</t>
  </si>
  <si>
    <t>Информационная, методическая и иная поддержка общественных совещательных органов</t>
  </si>
  <si>
    <t>5.4.1.</t>
  </si>
  <si>
    <t>Исследования общественного мнения и мониторинг информационного поля</t>
  </si>
  <si>
    <t>5.5.1.</t>
  </si>
  <si>
    <t>Поддержка молодежных инициатив Ленинградской области</t>
  </si>
  <si>
    <t>Атрибутика и информационно-методическое обеспечение молодежной политики</t>
  </si>
  <si>
    <t>Молодежные мероприятия в сфере информационных технологий</t>
  </si>
  <si>
    <t xml:space="preserve">Мероприятия, направленные на поддержку и развитие молодежного предпринимательства   </t>
  </si>
  <si>
    <t> 6.3.2.</t>
  </si>
  <si>
    <t>Реализация комплекса мер по созданию условий и возможностей для успешной социализации и самореализации молодежи</t>
  </si>
  <si>
    <t>Государственная поддержка творческой и талантливой молодежи</t>
  </si>
  <si>
    <t>Мероприятия по поддержке творческой и талантливой молодежи</t>
  </si>
  <si>
    <t>Мероприятия, посвященные памятным датам военной истории России</t>
  </si>
  <si>
    <t>Межрегиональная научно-практическая конференция «Наркомания, как проблема социального здоровья молодежи. Комплексные подходы к профилактике наркозависимости в подростковой среде»</t>
  </si>
  <si>
    <t>Мероприятия по профилактике здорового образа жизни</t>
  </si>
  <si>
    <t xml:space="preserve">Реализация областного проекта "Открытая сцена ЛО" </t>
  </si>
  <si>
    <t>8.2.2.</t>
  </si>
  <si>
    <t>9.1.1.</t>
  </si>
  <si>
    <t>Государственная поддержка проектов и программ социально ориентированных некоммерческих  общественных организаций</t>
  </si>
  <si>
    <t>9.3.1.</t>
  </si>
  <si>
    <t>Всего по подпрограмме 9</t>
  </si>
  <si>
    <t>Всего по подпрограмме 8</t>
  </si>
  <si>
    <t>Всего по подпрограмме 7</t>
  </si>
  <si>
    <t>Всего по подпрограмме 6</t>
  </si>
  <si>
    <t>Всего по подпрограмме 5</t>
  </si>
  <si>
    <t>Всего по подпрограмме 4</t>
  </si>
  <si>
    <t>Всего по подпрограмме 3</t>
  </si>
  <si>
    <t>Всего по подпрограмме 2</t>
  </si>
  <si>
    <t>Всего по подпрограмме 1</t>
  </si>
  <si>
    <t>1.2.3.</t>
  </si>
  <si>
    <t>Субсидии на реализацию социально значимых проектов в сфере книгоиздания</t>
  </si>
  <si>
    <t>Организация и проведение творческих и информационных  мероприятий для  представителей  медиа-сферы Ленинградской  области и организация участия медиа-сферы  Ленинградской области в мероприятиях</t>
  </si>
  <si>
    <t>Организация выпуска  информационно-справочной и методической полиграфической продукции для средств  массовой информации  Ленинградской области</t>
  </si>
  <si>
    <t>Организационная поддержка деятельности консультативных советов, созданных при  Губернаторе Ленинградской области</t>
  </si>
  <si>
    <t>Организация  научных, аналитических и социологических  исследований</t>
  </si>
  <si>
    <t>9.2.1.</t>
  </si>
  <si>
    <t>9.2.2.</t>
  </si>
  <si>
    <t>9.2.3.</t>
  </si>
  <si>
    <t>Иные межбюджетные трансферты на оказание финансовой помощи  советам ветеранов  войны, труда, Вооруженных  Сил,  правоохранительных органов, жителей блокадного Ленинграда и  бывших малолетних узников фашистских лагерей</t>
  </si>
  <si>
    <t>9.2.4.</t>
  </si>
  <si>
    <t>Субсидии  социально  ориентированным некоммерческим организациям в сфере  развития гражданского общества</t>
  </si>
  <si>
    <t>Субсидии бюджетам поселений на реализацию областного закона                  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</si>
  <si>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Содействие развитию сферы межнациональных и межконфессиональных отношений</t>
  </si>
  <si>
    <t>Создание и сопровождение системы мониторинга состояния межнациональных отношений и раннего предупреждения межнациональных конфликтов</t>
  </si>
  <si>
    <t>1.1.4</t>
  </si>
  <si>
    <t>Создание условий для развития взаимодействия представителей  различных конфессий и национальностей</t>
  </si>
  <si>
    <t>Содействие проведению торжественных мероприятий, приуроченных к памятным и праздничным датам в истории народов России</t>
  </si>
  <si>
    <t>2.1.1</t>
  </si>
  <si>
    <t>Обеспечение реализации комплексных программ (проектов) по сохранению этнической самобытности коренных малочисленных народов Ленинградской области</t>
  </si>
  <si>
    <t>2.1.2</t>
  </si>
  <si>
    <t>Этнокультурное развитие народов, проживающих на территории Ленинградской области</t>
  </si>
  <si>
    <t>2.1.3</t>
  </si>
  <si>
    <t>2.2.1</t>
  </si>
  <si>
    <t>Обеспечение организационной поддержки национально-культурных некоммерческих организаций коренных малочисленных народов, проживающих на территории Ленинградской области</t>
  </si>
  <si>
    <t>2.2.2</t>
  </si>
  <si>
    <t>Создание условий для развития информационной среды, научное и методическое обеспечение вопросов сохранения и развития этнокультурного наследия коренных малочисленных народов, проживающих на территории Ленинградской области</t>
  </si>
  <si>
    <t>Обеспечение  функционирования действующих и создание  новых  официальных  интернет-ресурсов и сервисов в сети «Интернет»</t>
  </si>
  <si>
    <t>Организация мероприятий  в сфере  социальной рекламы</t>
  </si>
  <si>
    <t>3.4</t>
  </si>
  <si>
    <t>Основное мероприятие "Создание и (или) благоустройство общественно значимых публичных пространств общегородского значения  муниципальных  образований  Ленинградской области"</t>
  </si>
  <si>
    <t>3.4.1</t>
  </si>
  <si>
    <t xml:space="preserve">Субсидии на реализацию проектов -победителей конкурса в номинации "Лучший проект создания (или) благоустройства общественно значимых публичных пространств общегородского значения". </t>
  </si>
  <si>
    <t>Организация и проведение молодежных форумов и молодежных  мероприятий, методическое обеспечение молодежной политики</t>
  </si>
  <si>
    <t>Участие в межрегиональных мероприятиях, Всероссийских мероприятиях, международных мероприятиях, мероприятиях проводимых Федеральным агентством по делам молодежи</t>
  </si>
  <si>
    <t>Межрегиональный молодежный образовательный форум «Ладога»</t>
  </si>
  <si>
    <t>Мероприятия, направленные на формирование российской идентичности, единства российской нации, содействие межкультурному и межконфессиональному диалогу</t>
  </si>
  <si>
    <t>Мероприятия по профилактике распространения идиологии терроризма и экстремистских проявлений в молодежной среде</t>
  </si>
  <si>
    <t>Реализация мероприятий государственной программы Российской Федерации  "Реализация государственной национальной политики"</t>
  </si>
  <si>
    <t>1.3.1</t>
  </si>
  <si>
    <t>Реализация мероприятий, направленных на социально-культурную адаптацию мигрантов в Ленинградской области</t>
  </si>
  <si>
    <t>Организация создания и реализации социальной рекламы и социально значимых проектов</t>
  </si>
  <si>
    <t>5.3.5.</t>
  </si>
  <si>
    <t>Организация и проведение конкурса на соискание премий Правительства Ленинградской области в сфере журналистики</t>
  </si>
  <si>
    <t>5.6</t>
  </si>
  <si>
    <t>Мониторинг размещения рекламных конструкций на территории Ленинградской области</t>
  </si>
  <si>
    <t>5.6.1.</t>
  </si>
  <si>
    <t>6.</t>
  </si>
  <si>
    <t>Подпрограмма 6 «Молодежь Ленинградской области»</t>
  </si>
  <si>
    <t>Подпрограмма 7 «Патриотическое воспитание граждан Ленинградской области»</t>
  </si>
  <si>
    <t>9.1.2.</t>
  </si>
  <si>
    <t>9.2.5.</t>
  </si>
  <si>
    <t>Субсидии социально ориентированным некоммерческим организациям в виде грантов Губернатора Ленинградской области на реализацию проектов</t>
  </si>
  <si>
    <t>Всего по государственной программе</t>
  </si>
  <si>
    <t>Объем финансового обеспечения государственной программы в 2018 году (тыс. руб.)</t>
  </si>
  <si>
    <t>3.1.5.</t>
  </si>
  <si>
    <t>Разработка и внедрение информационно-аналитической системы для реализации мероприятий по государственной поддержке проектов местных инициатив граждан</t>
  </si>
  <si>
    <t>2.1.4.</t>
  </si>
  <si>
    <t>Субсидии в целях финансового обеспечения затрат в связи с производством продукции электронными средствами массовой информации</t>
  </si>
  <si>
    <t>Субсидии в целях финансового обеспечения затрат в связи с производством периодических печатных изданий</t>
  </si>
  <si>
    <t>9.1.3</t>
  </si>
  <si>
    <t>Субсидии социально ориентированным некоммерческим организациям в сфере социальной поддержки ветеранов</t>
  </si>
  <si>
    <t>Субсидии социально ориентированным некоммерческим организациям в сфере социальной поддержки детей</t>
  </si>
  <si>
    <t xml:space="preserve">Форум активистов Российского движения школьников Ленинградской области </t>
  </si>
  <si>
    <t>Реализация проекта "Информпаток"</t>
  </si>
  <si>
    <t xml:space="preserve">Проведение семинара для представителей добровольческих (волонтерских) движений, работающих с молодежью </t>
  </si>
  <si>
    <t>Реализация проекта "Молодежный проектный центр"</t>
  </si>
  <si>
    <t>Форум "Доброволец.ЛО"</t>
  </si>
  <si>
    <t>Тематическая смена для молодых добровольцев (волонтеров) Ленинградской области</t>
  </si>
  <si>
    <t>Реализация проекта "Губернаторский молодежный трудовой отряд", в том числе Фестиваль ГМТО и Спортивного слета ГМТО</t>
  </si>
  <si>
    <t>Реализация проекта "Клуб молодой семьи Ленинградской области"</t>
  </si>
  <si>
    <t>Проведение мероприятий для молодежи по формированию традиционных семейных ценностей</t>
  </si>
  <si>
    <t>Тематическая смена для молодых лидиров и активистов некоммерчиских организаций и объединений Ленинградской области</t>
  </si>
  <si>
    <t>Тематическая смена для активистов Российского движения школьников Ленинградской области</t>
  </si>
  <si>
    <t>Субсидии бюджетам поселений на реализацию областного закона от 15.01.2018 № 3-оз «О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области»</t>
  </si>
  <si>
    <t>Сведения о достигнутых результатах</t>
  </si>
  <si>
    <t>100 человек</t>
  </si>
  <si>
    <t>2 мероприятия</t>
  </si>
  <si>
    <t>3 мероприятия</t>
  </si>
  <si>
    <t>1 мероприятие</t>
  </si>
  <si>
    <t>1 исследование</t>
  </si>
  <si>
    <t xml:space="preserve">предоставлены субсидии 167 муниципальным образованиям  </t>
  </si>
  <si>
    <t xml:space="preserve">субсидии предоставлены 18 муниципальным образованиям </t>
  </si>
  <si>
    <t>5.3.6.</t>
  </si>
  <si>
    <t>Гранты в форме субсидий средствам массовой информации Ленинградской области на реализацию медиапроектов</t>
  </si>
  <si>
    <t>500 человек/5 мероприятий</t>
  </si>
  <si>
    <t>5 мероприятий</t>
  </si>
  <si>
    <t>6 слетов</t>
  </si>
  <si>
    <t>24 мероприятия</t>
  </si>
  <si>
    <t>600 человек</t>
  </si>
  <si>
    <t>3 Семинара</t>
  </si>
  <si>
    <t>1 конкурс</t>
  </si>
  <si>
    <t>3 исследования</t>
  </si>
  <si>
    <t xml:space="preserve">Издание информационно-справочной, методической литературы по вопросам поддержки и развития деятельности СОНКО </t>
  </si>
  <si>
    <t xml:space="preserve">Организация методических, информационных, обучающих и иных общественных мероприятий с представителями СОНКО </t>
  </si>
  <si>
    <t>Создание условий для развития и эффективной деятельности социально ориентированных некоммерческих  организаций (СОНКО) в Ленинградской области</t>
  </si>
  <si>
    <t>Разработка и реализация программ, направленных на повышение квалификации для сотрудников СОНКО ЛО</t>
  </si>
  <si>
    <t>Мониторинг эффективности мер государственной и муниципальной поддержки СОНКО в ЛО</t>
  </si>
  <si>
    <t>Организация постоянного мониторинга и анализа деятельности СОНКО</t>
  </si>
  <si>
    <t>500 человек</t>
  </si>
  <si>
    <t>400 человек</t>
  </si>
  <si>
    <t xml:space="preserve">                                                                                                    Отчет о реализации государственной программы
Наименование государственной программы: «Устойчивое общественное развитие в Ленинградской области»
Отчетный период: январь-декабрь 2018 года
Ответственный исполнитель: Комитет по местному самоуправлению, межнациональным и межконфессиональным отношениям Ленинградской области
</t>
  </si>
  <si>
    <t>Выполнено на 31.12.2018 года, тыс. руб.</t>
  </si>
  <si>
    <t>Оценка выполнения</t>
  </si>
  <si>
    <t xml:space="preserve">В соответствии с условиями предоставления субсидии выплаты будут осуществляться  в 2019 году </t>
  </si>
  <si>
    <t xml:space="preserve">5 грантов, выделенно за достижение наилучших значений показателей эффективности деятельности ОМС </t>
  </si>
  <si>
    <t xml:space="preserve">Проведено 57 мероприятий. Общее количество участников  с учетом  жителей составило  26800 чел. </t>
  </si>
  <si>
    <t xml:space="preserve">Общее  количество участников  составило более 16 000 человек. </t>
  </si>
  <si>
    <t>Реализовано 3 проекта, Издаине:-  сборника "Итоги реализации государственной нацполитики" , 300 экз.; информационно-справочного ресурса - настенный календарь событий и прздников Ленинградской области , 2000 экз..  36 информационно-аналитических материалов в СМИ.</t>
  </si>
  <si>
    <t xml:space="preserve">Проведены исследования,  на их основе составлен итоговый аналитическмй отчет,  содержит общие выводы и рекомендации по всему исследованию, касаю-щиеся совершенствования процесса межэтнического и межконфессионального взаимодействия среди жителей Ленинградской области. </t>
  </si>
  <si>
    <t xml:space="preserve">  </t>
  </si>
  <si>
    <t>Организовано и проведено 23 меероприятия. Общее количество участников составило около 3500 чел.</t>
  </si>
  <si>
    <t>Организовано и проведено Светлое Христово Воскресение,  "Тосненский Сабантуй", фестиваль "Русская зима"</t>
  </si>
  <si>
    <t>Реализовано 7 проектов, в том числе, проведение народных праздников Никола Всесенний, Яблочный Спас, Шуваловская ярмарка, др. численность участников 1013 человек</t>
  </si>
  <si>
    <t>Реализовано 3 проекта. В Вознесенском городском поселении и дер. Минницкая , Винницкого сельского поселения произведен ремонт автомобиль-ных дорог. В дер. Яровщина Алеховщинскоого сельскоого поселения  -ремонт сельского клуба.</t>
  </si>
  <si>
    <t>Проведено 12 мероприятий, из них  9 национальных праздников в 9-ти муниципальных районах; Общее количество усчастников проведенных мероприятий 8064  чел.</t>
  </si>
  <si>
    <t>Организацовано и проведено  12 мероприятий : фестиваль "Троицкая ярмарка",  областной вепсский праздник "Древо жизни",  народный праздник "Яблочный спас", "Шуваловская ярмарка", День коренных народов, "Энарне Ма", Вепсский родник и др.</t>
  </si>
  <si>
    <t>Реализовано 5 проектов. Общее количество участников составило более 14000 человек</t>
  </si>
  <si>
    <t>Выпуск и  распространение этноконфессионального альмана-ха "Ладья", 3 номера, 990 экз, функционирование сайта "Корен-ные малочсленные народы" (31 210 просмотров), 68 публикаций , программ и анонсов  по темам межнациональных и  межкон-фессиональных отноше-ний,  а так же  деятельности коренных малочисленных народов.</t>
  </si>
  <si>
    <t>В г. Приозерск проведен V-й этнокультурный фестиваль Ленин-градской области «Россия – созвучие культур». Участие в фестивале приняли делегации Северо-Западного федерального округа: Санкт-Петербурга, Архангельской, Вологодской, Новгородской, Мурманской, Псковской и Калининградской областей, Республик Карелия и Коми, Ненецкого автономного округа и 18-ти муниципальных районов Ленинградской области.</t>
  </si>
  <si>
    <t xml:space="preserve">Реализовано 27 проектов, проведено более 30 мероприятий . Общее количество участников мероприятий с учетом  жителей составило  более 24 000 чел. </t>
  </si>
  <si>
    <t xml:space="preserve">Мероприятие  выполнено </t>
  </si>
  <si>
    <t xml:space="preserve">Издано полиграфической продукции 3098 экз. Экономия по результатам конкурсных процедур 41,41 тыс. руб. </t>
  </si>
  <si>
    <t xml:space="preserve">Мероприятие выполнено </t>
  </si>
  <si>
    <t xml:space="preserve">Информационно-аналитическая система установлена на рабочих местах работников Комитета МСУ ММО ЛО и в 217 муниципальных образованиях, </t>
  </si>
  <si>
    <t>Мероприятие выполнено</t>
  </si>
  <si>
    <t xml:space="preserve">11 программ повышения квалификации, 250 муниципальных служащих, прошедших повышение квалификации </t>
  </si>
  <si>
    <t xml:space="preserve">Мероприятие  выполнено 1/1 </t>
  </si>
  <si>
    <t>Мероприятие выполнено/проведено 2 Семинара и 1 съезд (конференция)</t>
  </si>
  <si>
    <t>Мероприятие  выполнено 3/3</t>
  </si>
  <si>
    <t>Мероприятие  выполнено 4/4</t>
  </si>
  <si>
    <t xml:space="preserve">Реализовано 
1187 проектов местных инициатив граждан 
</t>
  </si>
  <si>
    <t xml:space="preserve">предоставлены субсидии 177 муниципальным образованиям </t>
  </si>
  <si>
    <t xml:space="preserve">Мероприятие выполнено; реализовано 942 проекта </t>
  </si>
  <si>
    <t xml:space="preserve">Мероприятие выполнено; реализовано 245 проектов </t>
  </si>
  <si>
    <t xml:space="preserve"> 7\6</t>
  </si>
  <si>
    <t>3 Семинара; 4000 экз. справочники/памятки</t>
  </si>
  <si>
    <t>4000 экз. справочники/памятки</t>
  </si>
  <si>
    <t>Мероприятие выполнено 4/4</t>
  </si>
  <si>
    <t>Фактическое финансированиегосударственной  программы   на 31.12.2018 (тыс. руб.)</t>
  </si>
  <si>
    <t>Минимальное количество посещений официального портала Администрации Ленинградской области в сети "Интернет" (www.lenobl.ru) в год - 855 тыс. Поддержка 46 сайтов ОИВ ЛО</t>
  </si>
  <si>
    <t>16 тем социальной рекламы</t>
  </si>
  <si>
    <t>6 проектов</t>
  </si>
  <si>
    <t>400 экз.</t>
  </si>
  <si>
    <t>12132 информационных материала, посвященного социально значимым темам</t>
  </si>
  <si>
    <t>2883 информационных материалов, посвященных социально значимым темам</t>
  </si>
  <si>
    <t>20 реализованных проектов в сфере массовой информации по общественно и социально значимым тематическим направлениям</t>
  </si>
  <si>
    <t>4 мероприятия</t>
  </si>
  <si>
    <t>Степень актуализации реестра для ведения объектов тематического слоя "Размещение рекламных конструкций на территории Ленинградской области" в фонде пространственных данных Ленинградской области: 30%</t>
  </si>
  <si>
    <t>Мероприятие выполнено. Сумма неизрасходованных денежных средств составила 3840,1 тыс. руб. в связи с экономией, сложившейся по результатам проведения конкурентных процедур</t>
  </si>
  <si>
    <t>Мероприятие выполнено. Сумма неизрасходованных денежных средств составила 8,92 тыс. руб.</t>
  </si>
  <si>
    <t>Мероприятие выполненко. Сумма неизрасходованных денежных средств составила 874,98 тыс. руб. - неиспользованные остатки субсидий, подлежащие возврату в доход бюджета</t>
  </si>
  <si>
    <t>Мероприятие выполненко. Сумма неизрасходованных денежных средств составила 783,81 тыс. руб. -  неиспользованные остатки субсидий, подлежащие возврату в доход бюджета</t>
  </si>
  <si>
    <t>Мероприятие выполненко. Сумма неизрасходованных денежных средств составила 980,49 тыс. руб. -  неиспользованные остатки грантов, подлежащие возврату в доход бюджета</t>
  </si>
  <si>
    <t>Мероприятие выполнено. Экономия 2448,75 тыс. руб. Средства были неиспользованы в связи с отсутствием необходимости проведения закупок. Сумма  на 2019-2021 годы пересмотрена в сторону уменьшения</t>
  </si>
  <si>
    <t>Мероприятие выполнено. Экономия 3840,1 тыс. руб. по результатам конкурсных процедур</t>
  </si>
  <si>
    <t>Мероприятие выполнено. Экономия 4988 тыс. руб. в связи с расторжением заключенного ГК по причине невозможности исполнения в связи с сокращением срока оказания услуг из-за неправомерных действий электронной торговой площадки</t>
  </si>
  <si>
    <t>мероприятие выполнено</t>
  </si>
  <si>
    <t>4 проекта</t>
  </si>
  <si>
    <t>6 получателей премии/200 человек/ 4 мероприятия</t>
  </si>
  <si>
    <t>6 получателей премии</t>
  </si>
  <si>
    <t>Мероприятие выполнено. Экономия 150 тыс. руб. по результатам проведения конкурентных процедур</t>
  </si>
  <si>
    <t>Реализация проекта  "Школа мигранта" в 5-ти районах области, обучение прошли 170 чел. Создание мобильного приложения для трудовых мигрантов и членов их семей "Добро пожаловать в Ленинградскую область"</t>
  </si>
  <si>
    <t>Сумма неизрасходованных денежных средств составила 103,14 тыс. руб. Средства были неиспользованы в связи с отсутствием необходимости проведения закупок. Финансирование мероприятия на 2019-2021 годы пересмотрено в сторону уменьшения</t>
  </si>
  <si>
    <t>12 мероприятий</t>
  </si>
  <si>
    <t>9 мероприятий</t>
  </si>
  <si>
    <t>3 меропрития</t>
  </si>
  <si>
    <t>24 мероприятия/400 участников поисковых отрядов</t>
  </si>
  <si>
    <t>35 мероприятий</t>
  </si>
  <si>
    <t>6 мероприятий</t>
  </si>
  <si>
    <t>200 человек</t>
  </si>
  <si>
    <t>43 представителя НКО, прошедших переподготовку, количество разработанных программ - 2</t>
  </si>
  <si>
    <t>0,17 тыс. экз.</t>
  </si>
  <si>
    <t>Мероприятие выполнено. Сумма неизрасходованных денежных средств составила 1 тыс. руб.</t>
  </si>
  <si>
    <t xml:space="preserve">Мероприятие выполнено. </t>
  </si>
  <si>
    <t>Мероприятие выполнено. 40,5 тыс. руб. - произведен возврат неиспользованного остатка субсидии</t>
  </si>
  <si>
    <t>10 мероприятий в поддержку детей, 1000 детей, принявших участие в мероприятиях, 2000 детей, получивших соц. помощь</t>
  </si>
  <si>
    <t>18 МО и ГО ЛО, поддержка 26 ветеранских организаций</t>
  </si>
  <si>
    <t>Поддержка 20 проектов СО НКО, 70% СО НКО с участием волонтеров и добровольцев</t>
  </si>
  <si>
    <t>Мероприятие выполнено. Сумма неизрасходованных денежных средств составила 480,48 тыс. руб.  - произведен возврат неиспользованного остатка субсидии</t>
  </si>
  <si>
    <t>Поддержка 18 проектов СО НКО, 70% СО НКО с участием волонтеров и добровольцев</t>
  </si>
  <si>
    <t>Мероприятие выполнено.  Сумма неизрасходованных денежных средств составила 1463,31 тыс. руб. - произведен возврат неиспользованного остатка субсидий</t>
  </si>
  <si>
    <t>Организовано и проведено 1 исследование</t>
  </si>
  <si>
    <r>
      <t>29 мероприятий,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rFont val="Times New Roman"/>
        <family val="1"/>
        <charset val="204"/>
      </rPr>
      <t>доля участников мероприятий от тобщей численности ветеранов - 5%</t>
    </r>
  </si>
  <si>
    <t>Мероприятие выполнено. Экономия 150 тыс. руб. по результатам  конкурса. Количество представителей НКО, прошедших переподготовку обусловлено потребностями НКО</t>
  </si>
  <si>
    <t>350 человек</t>
  </si>
  <si>
    <t>1 мероприятие/100 человек</t>
  </si>
  <si>
    <t>3 мероприятия/более 50 человек</t>
  </si>
  <si>
    <t>2 мероприятия/100 человек</t>
  </si>
  <si>
    <t>3 мероприятия/более 100 человек</t>
  </si>
  <si>
    <t>11 мероприятий/ 450 человек/40 молодежных проектов</t>
  </si>
  <si>
    <t>2 мероприятия/10 молодежных проектов</t>
  </si>
  <si>
    <t>1 мероприятие/15 молодежных проектов</t>
  </si>
  <si>
    <t>4 проекта/3 мероприятия/ 300 человек/10 коворкинг центров</t>
  </si>
  <si>
    <t>2 мероприятия/10 коворкинг центров</t>
  </si>
  <si>
    <t>3 мероприятия/200 человек/4000 участников патриотических объединений</t>
  </si>
  <si>
    <t>41 мероприятие  /количество участников 820 /3000 человек</t>
  </si>
  <si>
    <t>Мероприятие выполнено. Экономия 87,4 тыс. руб. образовавшейся по результатам проведения конкурентных процедур</t>
  </si>
  <si>
    <t>Мероприятие выполнено 57/57</t>
  </si>
  <si>
    <t>Мероприятие выполнено  30/30</t>
  </si>
  <si>
    <t>Мероприятие выполнено 23/23</t>
  </si>
  <si>
    <t>Мероприятие выполнено  1/1</t>
  </si>
  <si>
    <t>Мероприятие выполнено 15/15 проектов, из них -  12\12  мероприятий</t>
  </si>
  <si>
    <t>Мероприятие выполнено 5\5</t>
  </si>
  <si>
    <t>Мероприятие выполнено 7\7</t>
  </si>
  <si>
    <t>Мероприятие выполнено 3\3</t>
  </si>
  <si>
    <t>Мероприятие выполнено 12\12</t>
  </si>
  <si>
    <t>Мероприятие выполнено 5/5 проектов.из них 1/1 - мероприятие</t>
  </si>
  <si>
    <t>Мероприятие выполнено 1\1</t>
  </si>
  <si>
    <t xml:space="preserve">Мероприятие выполнено 27\27 проектов, в рамках которых 30\30  мероприятий </t>
  </si>
  <si>
    <t xml:space="preserve">Организовано  и проведено более 30  мероприятий, наиболее значимые : конференция "Духовные традиции Ленинград-ской области",  фестиваль "Трои-цкая ярмарка",IV-й обалстной молодежный форум, праздники - Этновесна,  Ханука; Рождественские чтения; Масленица;  Дни сербской культуры, "День памяти Алек-сандра Невского", народный праздник "Яблочный Спас", "Сабантуй-2018",  "День семьи, любви и верности" др  . </t>
  </si>
  <si>
    <t>Организация и проведение праздников и мероприятий: прзднование Дня народного единства, церемония награждения 18 -ти представителей региональных национально-культурных, общественных, религиозных организаций.  Торжественные мероприятия, посвященные памяти Александра Невского</t>
  </si>
  <si>
    <t>3.4.2.</t>
  </si>
  <si>
    <t xml:space="preserve">Премирование  авторов проектов-победителей в номинации "Лучший проект создания и (или) благоустройства общественно-значимых публичных пространст общегородского значения" </t>
  </si>
  <si>
    <t>Премирование  3 авторов проектов-победителей в номинации "Лучший проект создания и (или) благоустройства общественно-значимых публичных пространств общегородского значения"</t>
  </si>
  <si>
    <t>3.4.3</t>
  </si>
  <si>
    <t>Премии авторам проектов - победителей открытого конкурса на эскизные проекты благоустройства пешеходных зон в населенных пунктах Ленинградской области</t>
  </si>
  <si>
    <t>Премии 9 авторам проектов - победителей открытого конкурса на эскизные проекты благоустройства пешеходных зон в населенных пунктах Ленинградской области</t>
  </si>
  <si>
    <t>Премирование 9 авторам проектов - победителей открытого конкурса на эскизные проекты благоустройства пешеходных зон в населенных пунктах Ленинградской области</t>
  </si>
  <si>
    <t xml:space="preserve">Мероприятие не выполнено </t>
  </si>
  <si>
    <t>Реализация проектов по итогам проведения архитектурного конкурса «Архитектурный облик ...» перенесена на 2019 год</t>
  </si>
  <si>
    <t xml:space="preserve">Мероприятие не выполнено 3/2. Конкурс проведен. В соответствии с условиями предоставления субсидий - выплаты будут осуществляться в 2019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</si>
</sst>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1" x14ac:knownFonts="1"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7"/>
      <color theme="1"/>
      <name val="Times New Roman"/>
      <family val="1"/>
      <charset val="204"/>
    </font>
    <font>
      <sz val="7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6.5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20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49" fontId="0" fillId="0" borderId="0" xfId="0" applyNumberFormat="1" applyAlignment="1">
      <alignment horizontal="left" vertical="top"/>
    </xf>
    <xf numFmtId="49" fontId="1" fillId="0" borderId="1" xfId="0" applyNumberFormat="1" applyFont="1" applyBorder="1" applyAlignment="1">
      <alignment horizontal="left" vertical="top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0" fontId="4" fillId="2" borderId="5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2" fontId="6" fillId="2" borderId="1" xfId="0" applyNumberFormat="1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top" wrapText="1"/>
    </xf>
    <xf numFmtId="2" fontId="6" fillId="0" borderId="1" xfId="0" applyNumberFormat="1" applyFont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" xfId="0" applyNumberFormat="1" applyFont="1" applyBorder="1" applyAlignment="1">
      <alignment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2" fontId="11" fillId="0" borderId="1" xfId="0" applyNumberFormat="1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49" fontId="4" fillId="0" borderId="1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2" fontId="0" fillId="0" borderId="0" xfId="0" applyNumberFormat="1"/>
    <xf numFmtId="0" fontId="9" fillId="0" borderId="1" xfId="0" applyFont="1" applyBorder="1" applyAlignment="1">
      <alignment horizontal="center" vertical="top" wrapText="1"/>
    </xf>
    <xf numFmtId="2" fontId="6" fillId="0" borderId="0" xfId="0" applyNumberFormat="1" applyFont="1" applyFill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vertical="top" wrapText="1"/>
    </xf>
    <xf numFmtId="0" fontId="6" fillId="0" borderId="0" xfId="0" applyFont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5" fillId="0" borderId="2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6" fillId="2" borderId="5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vertical="top"/>
    </xf>
    <xf numFmtId="0" fontId="0" fillId="0" borderId="1" xfId="0" applyBorder="1" applyAlignment="1">
      <alignment vertical="top"/>
    </xf>
    <xf numFmtId="0" fontId="6" fillId="0" borderId="1" xfId="0" applyFont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 wrapText="1"/>
    </xf>
    <xf numFmtId="164" fontId="21" fillId="0" borderId="1" xfId="0" applyNumberFormat="1" applyFont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left" vertical="center" wrapText="1"/>
    </xf>
    <xf numFmtId="2" fontId="19" fillId="2" borderId="1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2" fontId="0" fillId="0" borderId="1" xfId="0" applyNumberFormat="1" applyFont="1" applyBorder="1" applyAlignment="1">
      <alignment wrapText="1"/>
    </xf>
    <xf numFmtId="2" fontId="4" fillId="0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2" fontId="4" fillId="2" borderId="5" xfId="0" applyNumberFormat="1" applyFont="1" applyFill="1" applyBorder="1" applyAlignment="1">
      <alignment horizontal="center" vertical="center"/>
    </xf>
    <xf numFmtId="2" fontId="23" fillId="0" borderId="1" xfId="0" applyNumberFormat="1" applyFont="1" applyBorder="1" applyAlignment="1">
      <alignment wrapText="1"/>
    </xf>
    <xf numFmtId="0" fontId="9" fillId="0" borderId="1" xfId="0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2" fontId="0" fillId="0" borderId="1" xfId="0" applyNumberFormat="1" applyBorder="1"/>
    <xf numFmtId="0" fontId="9" fillId="0" borderId="1" xfId="0" applyNumberFormat="1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wrapText="1"/>
    </xf>
    <xf numFmtId="2" fontId="20" fillId="0" borderId="0" xfId="0" applyNumberFormat="1" applyFont="1"/>
    <xf numFmtId="2" fontId="1" fillId="0" borderId="1" xfId="0" applyNumberFormat="1" applyFont="1" applyBorder="1" applyAlignment="1">
      <alignment horizontal="center" vertical="top" wrapText="1" readingOrder="1"/>
    </xf>
    <xf numFmtId="2" fontId="1" fillId="0" borderId="1" xfId="0" applyNumberFormat="1" applyFont="1" applyBorder="1" applyAlignment="1">
      <alignment horizontal="justify" vertical="center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" fontId="1" fillId="0" borderId="0" xfId="0" applyNumberFormat="1" applyFont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2" fontId="24" fillId="0" borderId="1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/>
    </xf>
    <xf numFmtId="2" fontId="27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horizontal="center" vertical="center" wrapText="1"/>
    </xf>
    <xf numFmtId="49" fontId="29" fillId="0" borderId="1" xfId="0" applyNumberFormat="1" applyFont="1" applyBorder="1" applyAlignment="1">
      <alignment horizontal="left" vertical="top"/>
    </xf>
    <xf numFmtId="0" fontId="29" fillId="0" borderId="1" xfId="0" applyFont="1" applyBorder="1" applyAlignment="1">
      <alignment horizontal="right"/>
    </xf>
    <xf numFmtId="0" fontId="28" fillId="0" borderId="1" xfId="0" applyFont="1" applyBorder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2" fontId="22" fillId="0" borderId="1" xfId="0" applyNumberFormat="1" applyFont="1" applyBorder="1"/>
    <xf numFmtId="0" fontId="6" fillId="0" borderId="1" xfId="0" applyFont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3" fillId="0" borderId="5" xfId="0" applyNumberFormat="1" applyFont="1" applyBorder="1" applyAlignment="1">
      <alignment horizontal="center" vertical="center" wrapText="1"/>
    </xf>
    <xf numFmtId="49" fontId="13" fillId="0" borderId="6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2" fontId="11" fillId="0" borderId="2" xfId="0" applyNumberFormat="1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10" fillId="0" borderId="6" xfId="0" applyFont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/>
    </xf>
    <xf numFmtId="49" fontId="1" fillId="0" borderId="2" xfId="0" applyNumberFormat="1" applyFont="1" applyBorder="1" applyAlignment="1">
      <alignment horizontal="left" vertical="top" wrapText="1"/>
    </xf>
    <xf numFmtId="49" fontId="1" fillId="0" borderId="4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2" fontId="4" fillId="0" borderId="1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2" fontId="30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_cheprasova/AppData/Local/Microsoft/Windows/Temporary%20Internet%20Files/Content.Outlook/287IPZ16/&#1051;&#1045;&#1042;&#1048;&#1053;&#1040;%20&#1054;&#1090;&#1095;&#1077;&#1090;%20&#1086;%20%20&#1088;&#1077;&#1072;&#1083;&#1080;&#1079;&#1072;&#1094;&#1080;&#1080;%20&#1043;&#1055;%20&#1103;&#1085;&#1074;&#1072;&#1088;&#1100;-&#1076;&#1077;&#1082;&#1072;&#1073;&#1088;&#1100;%202018%2023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n_cheprasova/AppData/Local/Microsoft/Windows/Temporary%20Internet%20Files/Content.Outlook/287IPZ16/&#1054;&#1090;&#1095;&#1077;&#1090;%20&#1087;&#1086;%20&#1043;&#1055;%20&#1079;&#1072;%201%20&#1082;&#1074;&#1072;&#1088;&#1090;&#1072;&#1083;%202018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5">
          <cell r="D25">
            <v>558.5</v>
          </cell>
          <cell r="E25">
            <v>4430</v>
          </cell>
          <cell r="F25">
            <v>27.4</v>
          </cell>
          <cell r="H25">
            <v>558.5</v>
          </cell>
          <cell r="I25">
            <v>4410.5479999999998</v>
          </cell>
          <cell r="J25">
            <v>27.4</v>
          </cell>
          <cell r="L25">
            <v>558.5</v>
          </cell>
          <cell r="M25">
            <v>4410.5479999999998</v>
          </cell>
          <cell r="N25">
            <v>27.4</v>
          </cell>
          <cell r="P25" t="str">
            <v>Реализовано  15 проектов, в том числе,  7 культурно-массовых мероприятий.</v>
          </cell>
        </row>
        <row r="26">
          <cell r="E26">
            <v>1994.7</v>
          </cell>
          <cell r="G26" t="str">
            <v/>
          </cell>
          <cell r="I26">
            <v>1994.7</v>
          </cell>
          <cell r="M26">
            <v>1994.7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23">
          <cell r="E23">
            <v>4476</v>
          </cell>
        </row>
        <row r="26">
          <cell r="B26" t="str">
            <v xml:space="preserve">Реализация мероприятий федеральной целевой программы "Укрепление единства российской нации и этнокультурное развитие народов России </v>
          </cell>
        </row>
        <row r="27">
          <cell r="B27" t="str">
            <v>Субсидия на поддержку экономического и социального развития коренных малочисленных народов Севера, Сибири и Дальнего Востока Российской Федерации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148"/>
  <sheetViews>
    <sheetView tabSelected="1" zoomScale="90" zoomScaleNormal="90" zoomScalePageLayoutView="70" workbookViewId="0">
      <pane ySplit="6" topLeftCell="A7" activePane="bottomLeft" state="frozen"/>
      <selection pane="bottomLeft" activeCell="D20" sqref="D20:H20"/>
    </sheetView>
  </sheetViews>
  <sheetFormatPr defaultRowHeight="14.5" x14ac:dyDescent="0.35"/>
  <cols>
    <col min="1" max="1" width="6.453125" style="7" customWidth="1"/>
    <col min="2" max="2" width="27.453125" customWidth="1"/>
    <col min="3" max="3" width="7.54296875" customWidth="1"/>
    <col min="4" max="4" width="11.81640625" customWidth="1"/>
    <col min="5" max="5" width="10.453125" customWidth="1"/>
    <col min="6" max="6" width="9.453125" customWidth="1"/>
    <col min="7" max="7" width="7.54296875" customWidth="1"/>
    <col min="8" max="8" width="10.453125" customWidth="1"/>
    <col min="9" max="9" width="10" customWidth="1"/>
    <col min="10" max="10" width="8.453125" customWidth="1"/>
    <col min="11" max="11" width="8" customWidth="1"/>
    <col min="12" max="12" width="10.81640625" customWidth="1"/>
    <col min="13" max="13" width="9.1796875" customWidth="1"/>
    <col min="14" max="14" width="7.54296875" customWidth="1"/>
    <col min="15" max="15" width="20" customWidth="1"/>
    <col min="16" max="16" width="20.7265625" customWidth="1"/>
  </cols>
  <sheetData>
    <row r="2" spans="1:16" ht="94.5" customHeight="1" x14ac:dyDescent="0.35">
      <c r="B2" s="197" t="s">
        <v>271</v>
      </c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</row>
    <row r="4" spans="1:16" s="6" customFormat="1" ht="33" customHeight="1" x14ac:dyDescent="0.35">
      <c r="A4" s="194" t="s">
        <v>0</v>
      </c>
      <c r="B4" s="199" t="s">
        <v>1</v>
      </c>
      <c r="C4" s="189" t="s">
        <v>224</v>
      </c>
      <c r="D4" s="190"/>
      <c r="E4" s="190"/>
      <c r="F4" s="191"/>
      <c r="G4" s="198" t="s">
        <v>309</v>
      </c>
      <c r="H4" s="198"/>
      <c r="I4" s="198"/>
      <c r="J4" s="198"/>
      <c r="K4" s="198" t="s">
        <v>272</v>
      </c>
      <c r="L4" s="198"/>
      <c r="M4" s="198"/>
      <c r="N4" s="189"/>
      <c r="O4" s="105" t="s">
        <v>245</v>
      </c>
      <c r="P4" s="116" t="s">
        <v>273</v>
      </c>
    </row>
    <row r="5" spans="1:16" s="6" customFormat="1" ht="18" customHeight="1" x14ac:dyDescent="0.35">
      <c r="A5" s="195"/>
      <c r="B5" s="200"/>
      <c r="C5" s="189" t="s">
        <v>92</v>
      </c>
      <c r="D5" s="190"/>
      <c r="E5" s="190"/>
      <c r="F5" s="191"/>
      <c r="G5" s="189" t="s">
        <v>92</v>
      </c>
      <c r="H5" s="192"/>
      <c r="I5" s="192"/>
      <c r="J5" s="193"/>
      <c r="K5" s="189" t="s">
        <v>92</v>
      </c>
      <c r="L5" s="192"/>
      <c r="M5" s="192"/>
      <c r="N5" s="193"/>
      <c r="O5" s="89"/>
      <c r="P5" s="90"/>
    </row>
    <row r="6" spans="1:16" s="6" customFormat="1" ht="18" x14ac:dyDescent="0.35">
      <c r="A6" s="196"/>
      <c r="B6" s="201"/>
      <c r="C6" s="49" t="s">
        <v>2</v>
      </c>
      <c r="D6" s="48" t="s">
        <v>3</v>
      </c>
      <c r="E6" s="48" t="s">
        <v>4</v>
      </c>
      <c r="F6" s="48" t="s">
        <v>5</v>
      </c>
      <c r="G6" s="49" t="s">
        <v>2</v>
      </c>
      <c r="H6" s="48" t="s">
        <v>3</v>
      </c>
      <c r="I6" s="48" t="s">
        <v>4</v>
      </c>
      <c r="J6" s="48" t="s">
        <v>5</v>
      </c>
      <c r="K6" s="49" t="s">
        <v>2</v>
      </c>
      <c r="L6" s="48" t="s">
        <v>3</v>
      </c>
      <c r="M6" s="48" t="s">
        <v>4</v>
      </c>
      <c r="N6" s="65" t="s">
        <v>5</v>
      </c>
      <c r="O6" s="90"/>
      <c r="P6" s="90"/>
    </row>
    <row r="7" spans="1:16" x14ac:dyDescent="0.35">
      <c r="A7" s="8">
        <v>1</v>
      </c>
      <c r="B7" s="1">
        <v>2</v>
      </c>
      <c r="C7" s="1">
        <v>3</v>
      </c>
      <c r="D7" s="1">
        <v>4</v>
      </c>
      <c r="E7" s="1">
        <v>5</v>
      </c>
      <c r="F7" s="1">
        <v>6</v>
      </c>
      <c r="G7" s="1">
        <v>7</v>
      </c>
      <c r="H7" s="1">
        <v>8</v>
      </c>
      <c r="I7" s="1">
        <v>9</v>
      </c>
      <c r="J7" s="1">
        <v>10</v>
      </c>
      <c r="K7" s="1">
        <v>11</v>
      </c>
      <c r="L7" s="1">
        <v>12</v>
      </c>
      <c r="M7" s="1">
        <v>13</v>
      </c>
      <c r="N7" s="75">
        <v>14</v>
      </c>
      <c r="O7" s="83"/>
      <c r="P7" s="83"/>
    </row>
    <row r="8" spans="1:16" x14ac:dyDescent="0.35">
      <c r="A8" s="180" t="s">
        <v>6</v>
      </c>
      <c r="B8" s="180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0"/>
      <c r="N8" s="166"/>
      <c r="O8" s="83"/>
      <c r="P8" s="83"/>
    </row>
    <row r="9" spans="1:16" ht="169" customHeight="1" x14ac:dyDescent="0.35">
      <c r="A9" s="53" t="s">
        <v>82</v>
      </c>
      <c r="B9" s="54" t="s">
        <v>7</v>
      </c>
      <c r="C9" s="16"/>
      <c r="D9" s="20">
        <v>8852.6</v>
      </c>
      <c r="E9" s="20"/>
      <c r="F9" s="20"/>
      <c r="G9" s="20"/>
      <c r="H9" s="20">
        <v>8852.6</v>
      </c>
      <c r="I9" s="20"/>
      <c r="J9" s="20"/>
      <c r="K9" s="20"/>
      <c r="L9" s="20">
        <v>8852.6</v>
      </c>
      <c r="M9" s="26"/>
      <c r="N9" s="76"/>
      <c r="O9" s="1" t="s">
        <v>380</v>
      </c>
      <c r="P9" s="128" t="s">
        <v>369</v>
      </c>
    </row>
    <row r="10" spans="1:16" ht="64.5" customHeight="1" x14ac:dyDescent="0.35">
      <c r="A10" s="18" t="s">
        <v>83</v>
      </c>
      <c r="B10" s="19" t="s">
        <v>183</v>
      </c>
      <c r="C10" s="25"/>
      <c r="D10" s="20">
        <v>6009.0839999999998</v>
      </c>
      <c r="E10" s="20"/>
      <c r="F10" s="20"/>
      <c r="G10" s="20"/>
      <c r="H10" s="20">
        <v>6009.0839999999998</v>
      </c>
      <c r="I10" s="20"/>
      <c r="J10" s="20"/>
      <c r="K10" s="20"/>
      <c r="L10" s="20">
        <v>6009.0839999999998</v>
      </c>
      <c r="M10" s="26"/>
      <c r="N10" s="76"/>
      <c r="O10" s="1" t="s">
        <v>277</v>
      </c>
      <c r="P10" s="128" t="s">
        <v>293</v>
      </c>
    </row>
    <row r="11" spans="1:16" ht="113.5" customHeight="1" x14ac:dyDescent="0.35">
      <c r="A11" s="18" t="s">
        <v>84</v>
      </c>
      <c r="B11" s="19" t="s">
        <v>107</v>
      </c>
      <c r="C11" s="25"/>
      <c r="D11" s="22">
        <v>1493.5</v>
      </c>
      <c r="E11" s="20"/>
      <c r="F11" s="20"/>
      <c r="G11" s="20"/>
      <c r="H11" s="20">
        <v>1493.5</v>
      </c>
      <c r="I11" s="20"/>
      <c r="J11" s="20"/>
      <c r="K11" s="20"/>
      <c r="L11" s="20">
        <v>1493.5</v>
      </c>
      <c r="M11" s="26"/>
      <c r="N11" s="76"/>
      <c r="O11" s="88" t="s">
        <v>278</v>
      </c>
      <c r="P11" s="128" t="s">
        <v>293</v>
      </c>
    </row>
    <row r="12" spans="1:16" ht="115" customHeight="1" x14ac:dyDescent="0.35">
      <c r="A12" s="18" t="s">
        <v>85</v>
      </c>
      <c r="B12" s="19" t="s">
        <v>184</v>
      </c>
      <c r="C12" s="25"/>
      <c r="D12" s="68">
        <v>1350</v>
      </c>
      <c r="E12" s="25"/>
      <c r="F12" s="25"/>
      <c r="G12" s="25"/>
      <c r="H12" s="20">
        <v>1350</v>
      </c>
      <c r="I12" s="20"/>
      <c r="J12" s="20"/>
      <c r="K12" s="20"/>
      <c r="L12" s="20">
        <v>1350</v>
      </c>
      <c r="M12" s="26"/>
      <c r="N12" s="87"/>
      <c r="O12" s="1" t="s">
        <v>279</v>
      </c>
      <c r="P12" s="128" t="s">
        <v>293</v>
      </c>
    </row>
    <row r="13" spans="1:16" ht="65.5" customHeight="1" x14ac:dyDescent="0.35">
      <c r="A13" s="18" t="s">
        <v>185</v>
      </c>
      <c r="B13" s="21" t="s">
        <v>208</v>
      </c>
      <c r="C13" s="67"/>
      <c r="D13" s="16">
        <v>0</v>
      </c>
      <c r="E13" s="25"/>
      <c r="F13" s="25"/>
      <c r="G13" s="25"/>
      <c r="H13" s="20"/>
      <c r="I13" s="20"/>
      <c r="J13" s="20"/>
      <c r="K13" s="20"/>
      <c r="L13" s="20"/>
      <c r="M13" s="26"/>
      <c r="N13" s="87"/>
      <c r="O13" s="1"/>
      <c r="P13" s="128"/>
    </row>
    <row r="14" spans="1:16" ht="60.65" customHeight="1" x14ac:dyDescent="0.35">
      <c r="A14" s="53" t="s">
        <v>86</v>
      </c>
      <c r="B14" s="55" t="s">
        <v>8</v>
      </c>
      <c r="C14" s="16"/>
      <c r="D14" s="16">
        <v>5064</v>
      </c>
      <c r="E14" s="24"/>
      <c r="F14" s="24"/>
      <c r="G14" s="24" t="s">
        <v>280</v>
      </c>
      <c r="H14" s="16">
        <v>4990.4870000000001</v>
      </c>
      <c r="I14" s="16"/>
      <c r="J14" s="16"/>
      <c r="K14" s="16"/>
      <c r="L14" s="16">
        <v>4990.4870000000001</v>
      </c>
      <c r="M14" s="56"/>
      <c r="N14" s="77"/>
      <c r="O14" s="152" t="s">
        <v>281</v>
      </c>
      <c r="P14" s="152" t="s">
        <v>370</v>
      </c>
    </row>
    <row r="15" spans="1:16" ht="51" customHeight="1" x14ac:dyDescent="0.35">
      <c r="A15" s="18" t="s">
        <v>108</v>
      </c>
      <c r="B15" s="19" t="s">
        <v>186</v>
      </c>
      <c r="C15" s="25"/>
      <c r="D15" s="20">
        <v>3470</v>
      </c>
      <c r="E15" s="25"/>
      <c r="F15" s="25"/>
      <c r="G15" s="25"/>
      <c r="H15" s="20">
        <v>3396.4870000000001</v>
      </c>
      <c r="I15" s="20"/>
      <c r="J15" s="20"/>
      <c r="K15" s="20"/>
      <c r="L15" s="20">
        <v>3396.4870000000001</v>
      </c>
      <c r="M15" s="26"/>
      <c r="N15" s="76"/>
      <c r="O15" s="87" t="s">
        <v>282</v>
      </c>
      <c r="P15" s="128" t="s">
        <v>293</v>
      </c>
    </row>
    <row r="16" spans="1:16" ht="124.5" customHeight="1" x14ac:dyDescent="0.35">
      <c r="A16" s="18" t="s">
        <v>109</v>
      </c>
      <c r="B16" s="19" t="s">
        <v>187</v>
      </c>
      <c r="C16" s="25"/>
      <c r="D16" s="20">
        <v>1594</v>
      </c>
      <c r="E16" s="20"/>
      <c r="F16" s="20"/>
      <c r="G16" s="20"/>
      <c r="H16" s="20">
        <v>1594</v>
      </c>
      <c r="I16" s="20"/>
      <c r="J16" s="20"/>
      <c r="K16" s="20"/>
      <c r="L16" s="20">
        <v>1594</v>
      </c>
      <c r="M16" s="26"/>
      <c r="N16" s="76"/>
      <c r="O16" s="88" t="s">
        <v>381</v>
      </c>
      <c r="P16" s="128" t="s">
        <v>293</v>
      </c>
    </row>
    <row r="17" spans="1:16" ht="70" customHeight="1" x14ac:dyDescent="0.35">
      <c r="A17" s="18" t="s">
        <v>170</v>
      </c>
      <c r="B17" s="21" t="s">
        <v>208</v>
      </c>
      <c r="C17" s="66"/>
      <c r="D17" s="20">
        <v>0</v>
      </c>
      <c r="E17" s="20"/>
      <c r="F17" s="20"/>
      <c r="G17" s="20"/>
      <c r="H17" s="20"/>
      <c r="I17" s="20"/>
      <c r="J17" s="20"/>
      <c r="K17" s="20"/>
      <c r="L17" s="20"/>
      <c r="M17" s="26"/>
      <c r="N17" s="76"/>
      <c r="O17" s="88"/>
      <c r="P17" s="128"/>
    </row>
    <row r="18" spans="1:16" ht="58.4" customHeight="1" x14ac:dyDescent="0.35">
      <c r="A18" s="53" t="s">
        <v>87</v>
      </c>
      <c r="B18" s="54" t="s">
        <v>9</v>
      </c>
      <c r="C18" s="24"/>
      <c r="D18" s="20">
        <v>1792</v>
      </c>
      <c r="E18" s="16"/>
      <c r="F18" s="16"/>
      <c r="G18" s="16"/>
      <c r="H18" s="20">
        <v>1792</v>
      </c>
      <c r="I18" s="20"/>
      <c r="J18" s="20"/>
      <c r="K18" s="20"/>
      <c r="L18" s="20">
        <v>1792</v>
      </c>
      <c r="M18" s="56"/>
      <c r="N18" s="77"/>
      <c r="O18" s="88"/>
      <c r="P18" s="128" t="s">
        <v>293</v>
      </c>
    </row>
    <row r="19" spans="1:16" ht="84.65" customHeight="1" x14ac:dyDescent="0.35">
      <c r="A19" s="18" t="s">
        <v>209</v>
      </c>
      <c r="B19" s="19" t="s">
        <v>210</v>
      </c>
      <c r="C19" s="25"/>
      <c r="D19" s="20">
        <v>1792</v>
      </c>
      <c r="E19" s="25"/>
      <c r="F19" s="25"/>
      <c r="G19" s="25"/>
      <c r="H19" s="20">
        <v>1792</v>
      </c>
      <c r="I19" s="20"/>
      <c r="J19" s="20"/>
      <c r="K19" s="20"/>
      <c r="L19" s="20">
        <v>1792</v>
      </c>
      <c r="M19" s="26"/>
      <c r="N19" s="76"/>
      <c r="O19" s="1" t="s">
        <v>332</v>
      </c>
      <c r="P19" s="128" t="s">
        <v>371</v>
      </c>
    </row>
    <row r="20" spans="1:16" ht="57.65" customHeight="1" x14ac:dyDescent="0.35">
      <c r="A20" s="23"/>
      <c r="B20" s="103" t="s">
        <v>169</v>
      </c>
      <c r="C20" s="16"/>
      <c r="D20" s="16">
        <v>15708.6</v>
      </c>
      <c r="E20" s="16"/>
      <c r="F20" s="16"/>
      <c r="G20" s="16"/>
      <c r="H20" s="16">
        <v>15635.071</v>
      </c>
      <c r="I20" s="16"/>
      <c r="J20" s="16"/>
      <c r="K20" s="16"/>
      <c r="L20" s="16">
        <v>15635.071</v>
      </c>
      <c r="M20" s="26"/>
      <c r="N20" s="76"/>
      <c r="O20" s="2" t="s">
        <v>276</v>
      </c>
      <c r="P20" s="155" t="s">
        <v>368</v>
      </c>
    </row>
    <row r="21" spans="1:16" ht="42.65" customHeight="1" x14ac:dyDescent="0.35">
      <c r="A21" s="187" t="s">
        <v>10</v>
      </c>
      <c r="B21" s="188"/>
      <c r="C21" s="188"/>
      <c r="D21" s="188"/>
      <c r="E21" s="188"/>
      <c r="F21" s="188"/>
      <c r="G21" s="188"/>
      <c r="H21" s="188"/>
      <c r="I21" s="188"/>
      <c r="J21" s="188"/>
      <c r="K21" s="188"/>
      <c r="L21" s="188"/>
      <c r="M21" s="188"/>
      <c r="N21" s="188"/>
      <c r="O21" s="84"/>
      <c r="P21" s="83"/>
    </row>
    <row r="22" spans="1:16" ht="135" customHeight="1" x14ac:dyDescent="0.35">
      <c r="A22" s="57" t="s">
        <v>11</v>
      </c>
      <c r="B22" s="54" t="s">
        <v>12</v>
      </c>
      <c r="C22" s="16">
        <v>558.5</v>
      </c>
      <c r="D22" s="99">
        <v>13752.39</v>
      </c>
      <c r="E22" s="99">
        <v>27.4</v>
      </c>
      <c r="F22" s="99"/>
      <c r="G22" s="98">
        <v>558.5</v>
      </c>
      <c r="H22" s="156">
        <v>13656.53</v>
      </c>
      <c r="I22" s="99">
        <v>27.4</v>
      </c>
      <c r="J22" s="99"/>
      <c r="K22" s="98">
        <v>558.5</v>
      </c>
      <c r="L22" s="156">
        <v>13656.53</v>
      </c>
      <c r="M22" s="99">
        <v>27.4</v>
      </c>
      <c r="N22" s="157"/>
      <c r="O22" s="158" t="s">
        <v>290</v>
      </c>
      <c r="P22" s="3" t="s">
        <v>372</v>
      </c>
    </row>
    <row r="23" spans="1:16" ht="72.650000000000006" customHeight="1" x14ac:dyDescent="0.35">
      <c r="A23" s="23" t="s">
        <v>188</v>
      </c>
      <c r="B23" s="19" t="s">
        <v>189</v>
      </c>
      <c r="C23" s="20">
        <f>[1]Лист1!D25</f>
        <v>558.5</v>
      </c>
      <c r="D23" s="96">
        <f>[1]Лист1!E25</f>
        <v>4430</v>
      </c>
      <c r="E23" s="96">
        <f>[1]Лист1!F25</f>
        <v>27.4</v>
      </c>
      <c r="F23" s="96">
        <f>[1]Лист1!G25</f>
        <v>0</v>
      </c>
      <c r="G23" s="96">
        <f>[1]Лист1!H25</f>
        <v>558.5</v>
      </c>
      <c r="H23" s="96">
        <f>[1]Лист1!I25</f>
        <v>4410.5479999999998</v>
      </c>
      <c r="I23" s="135">
        <f>[1]Лист1!J25</f>
        <v>27.4</v>
      </c>
      <c r="J23" s="136">
        <f>[1]Лист1!K25</f>
        <v>0</v>
      </c>
      <c r="K23" s="137">
        <f>[1]Лист1!L25</f>
        <v>558.5</v>
      </c>
      <c r="L23" s="96">
        <f>[1]Лист1!M25</f>
        <v>4410.5479999999998</v>
      </c>
      <c r="M23" s="96">
        <f>[1]Лист1!N25</f>
        <v>27.4</v>
      </c>
      <c r="N23" s="96">
        <f>[1]Лист1!O25</f>
        <v>0</v>
      </c>
      <c r="O23" s="88" t="str">
        <f>[1]Лист1!P25</f>
        <v>Реализовано  15 проектов, в том числе,  7 культурно-массовых мероприятий.</v>
      </c>
      <c r="P23" s="124" t="s">
        <v>373</v>
      </c>
    </row>
    <row r="24" spans="1:16" ht="67.5" customHeight="1" x14ac:dyDescent="0.35">
      <c r="A24" s="23" t="s">
        <v>190</v>
      </c>
      <c r="B24" s="19" t="s">
        <v>191</v>
      </c>
      <c r="C24" s="20">
        <f>[1]Лист1!D26</f>
        <v>0</v>
      </c>
      <c r="D24" s="96">
        <f>[1]Лист1!E26</f>
        <v>1994.7</v>
      </c>
      <c r="E24" s="96">
        <f>[1]Лист1!F26</f>
        <v>0</v>
      </c>
      <c r="F24" s="96" t="str">
        <f>[1]Лист1!G26</f>
        <v/>
      </c>
      <c r="G24" s="96">
        <f>[1]Лист1!H26</f>
        <v>0</v>
      </c>
      <c r="H24" s="96">
        <f>[1]Лист1!I26</f>
        <v>1994.7</v>
      </c>
      <c r="I24" s="96">
        <f>[1]Лист1!J26</f>
        <v>0</v>
      </c>
      <c r="J24" s="96">
        <f>[1]Лист1!K26</f>
        <v>0</v>
      </c>
      <c r="K24" s="96">
        <f>[1]Лист1!L26</f>
        <v>0</v>
      </c>
      <c r="L24" s="96">
        <f>[1]Лист1!M26</f>
        <v>1994.7</v>
      </c>
      <c r="M24" s="96">
        <f>[1]Лист1!N26</f>
        <v>0</v>
      </c>
      <c r="N24" s="96">
        <f>[1]Лист1!O26</f>
        <v>0</v>
      </c>
      <c r="O24" s="123" t="s">
        <v>283</v>
      </c>
      <c r="P24" s="124" t="s">
        <v>374</v>
      </c>
    </row>
    <row r="25" spans="1:16" ht="73.75" customHeight="1" x14ac:dyDescent="0.35">
      <c r="A25" s="23" t="s">
        <v>192</v>
      </c>
      <c r="B25" s="21" t="str">
        <f>[2]Лист1!B26</f>
        <v xml:space="preserve">Реализация мероприятий федеральной целевой программы "Укрепление единства российской нации и этнокультурное развитие народов России </v>
      </c>
      <c r="C25" s="20"/>
      <c r="D25" s="96">
        <v>0</v>
      </c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118"/>
      <c r="P25" s="124"/>
    </row>
    <row r="26" spans="1:16" ht="88" customHeight="1" x14ac:dyDescent="0.35">
      <c r="A26" s="23" t="s">
        <v>227</v>
      </c>
      <c r="B26" s="21" t="str">
        <f>[2]Лист1!B27</f>
        <v>Субсидия на поддержку экономического и социального развития коренных малочисленных народов Севера, Сибири и Дальнего Востока Российской Федерации</v>
      </c>
      <c r="C26" s="16">
        <v>558.5</v>
      </c>
      <c r="D26" s="96">
        <v>581.29999999999995</v>
      </c>
      <c r="E26" s="96">
        <v>27.4</v>
      </c>
      <c r="F26" s="96"/>
      <c r="G26" s="96">
        <v>558.5</v>
      </c>
      <c r="H26" s="96">
        <v>581.29999999999995</v>
      </c>
      <c r="I26" s="96">
        <v>27.4</v>
      </c>
      <c r="J26" s="96"/>
      <c r="K26" s="96">
        <v>558.5</v>
      </c>
      <c r="L26" s="96">
        <v>581.29999999999995</v>
      </c>
      <c r="M26" s="96">
        <v>27.4</v>
      </c>
      <c r="N26" s="96"/>
      <c r="O26" s="118" t="s">
        <v>284</v>
      </c>
      <c r="P26" s="124" t="s">
        <v>375</v>
      </c>
    </row>
    <row r="27" spans="1:16" ht="111" customHeight="1" x14ac:dyDescent="0.35">
      <c r="A27" s="57" t="s">
        <v>13</v>
      </c>
      <c r="B27" s="63" t="s">
        <v>14</v>
      </c>
      <c r="C27" s="16"/>
      <c r="D27" s="99">
        <v>1720.345</v>
      </c>
      <c r="E27" s="99"/>
      <c r="F27" s="99"/>
      <c r="G27" s="99"/>
      <c r="H27" s="99">
        <v>1714.442</v>
      </c>
      <c r="I27" s="97"/>
      <c r="J27" s="97"/>
      <c r="K27" s="159"/>
      <c r="L27" s="99">
        <v>1714.442</v>
      </c>
      <c r="M27" s="99"/>
      <c r="N27" s="99"/>
      <c r="O27" s="85" t="s">
        <v>285</v>
      </c>
      <c r="P27" s="3" t="s">
        <v>376</v>
      </c>
    </row>
    <row r="28" spans="1:16" ht="107.5" customHeight="1" x14ac:dyDescent="0.35">
      <c r="A28" s="23" t="s">
        <v>193</v>
      </c>
      <c r="B28" s="19" t="s">
        <v>194</v>
      </c>
      <c r="C28" s="20"/>
      <c r="D28" s="96">
        <v>1720.345</v>
      </c>
      <c r="E28" s="96"/>
      <c r="F28" s="96"/>
      <c r="G28" s="96"/>
      <c r="H28" s="96">
        <v>1714.442</v>
      </c>
      <c r="I28" s="97"/>
      <c r="J28" s="97"/>
      <c r="K28" s="119"/>
      <c r="L28" s="96">
        <v>1714.442</v>
      </c>
      <c r="M28" s="96"/>
      <c r="N28" s="96"/>
      <c r="O28" s="86" t="s">
        <v>286</v>
      </c>
      <c r="P28" s="124" t="s">
        <v>376</v>
      </c>
    </row>
    <row r="29" spans="1:16" ht="59.25" customHeight="1" x14ac:dyDescent="0.35">
      <c r="A29" s="23" t="s">
        <v>195</v>
      </c>
      <c r="B29" s="21" t="s">
        <v>208</v>
      </c>
      <c r="C29" s="20"/>
      <c r="D29" s="96">
        <v>0</v>
      </c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118"/>
      <c r="P29" s="124"/>
    </row>
    <row r="30" spans="1:16" ht="109.4" customHeight="1" x14ac:dyDescent="0.35">
      <c r="A30" s="57" t="s">
        <v>15</v>
      </c>
      <c r="B30" s="54" t="s">
        <v>16</v>
      </c>
      <c r="C30" s="16"/>
      <c r="D30" s="99">
        <v>7602.0349999999999</v>
      </c>
      <c r="E30" s="99"/>
      <c r="F30" s="99"/>
      <c r="G30" s="99"/>
      <c r="H30" s="99">
        <v>7531.5349999999999</v>
      </c>
      <c r="I30" s="99"/>
      <c r="J30" s="99"/>
      <c r="K30" s="99"/>
      <c r="L30" s="99">
        <v>7531.5349999999999</v>
      </c>
      <c r="M30" s="99"/>
      <c r="N30" s="99"/>
      <c r="O30" s="9" t="s">
        <v>287</v>
      </c>
      <c r="P30" s="3" t="s">
        <v>377</v>
      </c>
    </row>
    <row r="31" spans="1:16" ht="94" customHeight="1" x14ac:dyDescent="0.35">
      <c r="A31" s="100" t="s">
        <v>17</v>
      </c>
      <c r="B31" s="101" t="s">
        <v>196</v>
      </c>
      <c r="C31" s="67"/>
      <c r="D31" s="102">
        <v>3102.0349999999999</v>
      </c>
      <c r="E31" s="102"/>
      <c r="F31" s="102"/>
      <c r="G31" s="102"/>
      <c r="H31" s="102">
        <v>3102.0349999999999</v>
      </c>
      <c r="I31" s="102"/>
      <c r="J31" s="102"/>
      <c r="K31" s="102"/>
      <c r="L31" s="102">
        <v>3102.0349999999999</v>
      </c>
      <c r="M31" s="102"/>
      <c r="N31" s="102"/>
      <c r="O31" s="120" t="s">
        <v>288</v>
      </c>
      <c r="P31" s="124" t="s">
        <v>293</v>
      </c>
    </row>
    <row r="32" spans="1:16" ht="178.5" customHeight="1" x14ac:dyDescent="0.35">
      <c r="A32" s="23" t="s">
        <v>18</v>
      </c>
      <c r="B32" s="19" t="s">
        <v>110</v>
      </c>
      <c r="C32" s="5"/>
      <c r="D32" s="96">
        <v>4500</v>
      </c>
      <c r="E32" s="96"/>
      <c r="F32" s="96"/>
      <c r="G32" s="96"/>
      <c r="H32" s="96">
        <v>4429.5</v>
      </c>
      <c r="I32" s="96"/>
      <c r="J32" s="96"/>
      <c r="K32" s="96"/>
      <c r="L32" s="96">
        <v>4429.5</v>
      </c>
      <c r="M32" s="96"/>
      <c r="N32" s="96"/>
      <c r="O32" s="121" t="s">
        <v>289</v>
      </c>
      <c r="P32" s="124" t="s">
        <v>378</v>
      </c>
    </row>
    <row r="33" spans="1:25" ht="56.15" customHeight="1" x14ac:dyDescent="0.35">
      <c r="A33" s="28"/>
      <c r="B33" s="104" t="s">
        <v>168</v>
      </c>
      <c r="C33" s="16">
        <v>558.5</v>
      </c>
      <c r="D33" s="204">
        <v>13752.39</v>
      </c>
      <c r="E33" s="14">
        <v>27.4</v>
      </c>
      <c r="F33" s="151"/>
      <c r="G33" s="14">
        <v>558.5</v>
      </c>
      <c r="H33" s="14">
        <v>13656.53</v>
      </c>
      <c r="I33" s="14">
        <v>27.4</v>
      </c>
      <c r="J33" s="14"/>
      <c r="K33" s="14">
        <v>558.5</v>
      </c>
      <c r="L33" s="14">
        <v>13656.53</v>
      </c>
      <c r="M33" s="14">
        <v>27.4</v>
      </c>
      <c r="N33" s="99"/>
      <c r="O33" s="122"/>
      <c r="P33" s="127" t="s">
        <v>379</v>
      </c>
    </row>
    <row r="34" spans="1:25" x14ac:dyDescent="0.35">
      <c r="A34" s="180" t="s">
        <v>19</v>
      </c>
      <c r="B34" s="180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66"/>
      <c r="O34" s="84"/>
      <c r="P34" s="83"/>
    </row>
    <row r="35" spans="1:25" ht="64.75" customHeight="1" x14ac:dyDescent="0.35">
      <c r="A35" s="62" t="s">
        <v>111</v>
      </c>
      <c r="B35" s="58" t="s">
        <v>113</v>
      </c>
      <c r="C35" s="33"/>
      <c r="D35" s="4">
        <f>SUM(D36,D37,D38,D39,D40)</f>
        <v>6583</v>
      </c>
      <c r="E35" s="33"/>
      <c r="F35" s="33"/>
      <c r="G35" s="33"/>
      <c r="H35" s="4">
        <f>SUM(H36,H37,H38,H39,H40)</f>
        <v>6541.59</v>
      </c>
      <c r="I35" s="33"/>
      <c r="J35" s="33"/>
      <c r="K35" s="33"/>
      <c r="L35" s="16">
        <f>SUM(L36:L40)</f>
        <v>6541.59</v>
      </c>
      <c r="M35" s="33"/>
      <c r="N35" s="78"/>
      <c r="O35" s="84"/>
      <c r="P35" s="152" t="s">
        <v>300</v>
      </c>
    </row>
    <row r="36" spans="1:25" ht="80.5" x14ac:dyDescent="0.35">
      <c r="A36" s="34" t="s">
        <v>112</v>
      </c>
      <c r="B36" s="40" t="s">
        <v>114</v>
      </c>
      <c r="C36" s="35"/>
      <c r="D36" s="35">
        <v>900</v>
      </c>
      <c r="E36" s="35"/>
      <c r="F36" s="35"/>
      <c r="G36" s="35"/>
      <c r="H36" s="35">
        <v>900</v>
      </c>
      <c r="I36" s="35"/>
      <c r="J36" s="35"/>
      <c r="K36" s="35"/>
      <c r="L36" s="35">
        <v>900</v>
      </c>
      <c r="M36" s="17"/>
      <c r="N36" s="79"/>
      <c r="O36" s="87" t="s">
        <v>296</v>
      </c>
      <c r="P36" s="87" t="s">
        <v>297</v>
      </c>
    </row>
    <row r="37" spans="1:25" ht="127" customHeight="1" x14ac:dyDescent="0.35">
      <c r="A37" s="34" t="s">
        <v>117</v>
      </c>
      <c r="B37" s="91" t="s">
        <v>20</v>
      </c>
      <c r="C37" s="35"/>
      <c r="D37" s="35">
        <v>372.75</v>
      </c>
      <c r="E37" s="35"/>
      <c r="F37" s="35"/>
      <c r="G37" s="35"/>
      <c r="H37" s="35">
        <v>372.75</v>
      </c>
      <c r="I37" s="35"/>
      <c r="J37" s="35"/>
      <c r="K37" s="35"/>
      <c r="L37" s="35">
        <v>372.75</v>
      </c>
      <c r="M37" s="17"/>
      <c r="N37" s="79"/>
      <c r="O37" s="87" t="s">
        <v>298</v>
      </c>
      <c r="P37" s="87" t="s">
        <v>299</v>
      </c>
    </row>
    <row r="38" spans="1:25" ht="115" x14ac:dyDescent="0.35">
      <c r="A38" s="34" t="s">
        <v>118</v>
      </c>
      <c r="B38" s="17" t="s">
        <v>21</v>
      </c>
      <c r="C38" s="35"/>
      <c r="D38" s="35">
        <v>1410.25</v>
      </c>
      <c r="E38" s="35"/>
      <c r="F38" s="35"/>
      <c r="G38" s="35"/>
      <c r="H38" s="35">
        <v>1368.84</v>
      </c>
      <c r="I38" s="35"/>
      <c r="J38" s="35"/>
      <c r="K38" s="35"/>
      <c r="L38" s="35">
        <v>1368.84</v>
      </c>
      <c r="M38" s="17"/>
      <c r="N38" s="79"/>
      <c r="O38" s="113" t="s">
        <v>292</v>
      </c>
      <c r="P38" s="87" t="s">
        <v>291</v>
      </c>
    </row>
    <row r="39" spans="1:25" ht="69" x14ac:dyDescent="0.35">
      <c r="A39" s="34" t="s">
        <v>119</v>
      </c>
      <c r="B39" s="17" t="s">
        <v>115</v>
      </c>
      <c r="C39" s="35"/>
      <c r="D39" s="35">
        <v>1900</v>
      </c>
      <c r="E39" s="35"/>
      <c r="F39" s="35"/>
      <c r="G39" s="35"/>
      <c r="H39" s="35">
        <v>1900</v>
      </c>
      <c r="I39" s="35"/>
      <c r="J39" s="35"/>
      <c r="K39" s="35"/>
      <c r="L39" s="35">
        <v>1900</v>
      </c>
      <c r="M39" s="17"/>
      <c r="N39" s="79"/>
      <c r="O39" s="87" t="s">
        <v>250</v>
      </c>
      <c r="P39" s="87" t="s">
        <v>293</v>
      </c>
    </row>
    <row r="40" spans="1:25" ht="73.400000000000006" customHeight="1" x14ac:dyDescent="0.35">
      <c r="A40" s="34" t="s">
        <v>225</v>
      </c>
      <c r="B40" s="17" t="s">
        <v>226</v>
      </c>
      <c r="C40" s="35"/>
      <c r="D40" s="35">
        <v>2000</v>
      </c>
      <c r="E40" s="35"/>
      <c r="F40" s="35"/>
      <c r="G40" s="35"/>
      <c r="H40" s="35">
        <v>2000</v>
      </c>
      <c r="I40" s="35"/>
      <c r="J40" s="35"/>
      <c r="K40" s="35"/>
      <c r="L40" s="35">
        <v>2000</v>
      </c>
      <c r="M40" s="17"/>
      <c r="N40" s="79"/>
      <c r="O40" s="87" t="s">
        <v>294</v>
      </c>
      <c r="P40" s="87" t="s">
        <v>293</v>
      </c>
    </row>
    <row r="41" spans="1:25" ht="100.5" customHeight="1" x14ac:dyDescent="0.35">
      <c r="A41" s="59" t="s">
        <v>120</v>
      </c>
      <c r="B41" s="60" t="s">
        <v>121</v>
      </c>
      <c r="C41" s="35"/>
      <c r="D41" s="4">
        <v>30000</v>
      </c>
      <c r="E41" s="35"/>
      <c r="F41" s="35"/>
      <c r="G41" s="35"/>
      <c r="H41" s="4">
        <v>30000</v>
      </c>
      <c r="I41" s="35"/>
      <c r="J41" s="35"/>
      <c r="K41" s="35"/>
      <c r="L41" s="4">
        <v>30000</v>
      </c>
      <c r="M41" s="17"/>
      <c r="N41" s="117"/>
      <c r="O41" s="152" t="s">
        <v>275</v>
      </c>
      <c r="P41" s="152" t="s">
        <v>293</v>
      </c>
    </row>
    <row r="42" spans="1:25" ht="51" customHeight="1" x14ac:dyDescent="0.35">
      <c r="A42" s="59" t="s">
        <v>123</v>
      </c>
      <c r="B42" s="37" t="s">
        <v>122</v>
      </c>
      <c r="C42" s="35"/>
      <c r="D42" s="4">
        <f>SUM(D43,D44)</f>
        <v>443655.6</v>
      </c>
      <c r="E42" s="5">
        <f>SUM(E43,E44)</f>
        <v>80000</v>
      </c>
      <c r="F42" s="36">
        <v>7100</v>
      </c>
      <c r="G42" s="35"/>
      <c r="H42" s="36">
        <f>SUM(H43,H44)</f>
        <v>436341.92</v>
      </c>
      <c r="I42" s="36">
        <f>SUM(I44,I43)</f>
        <v>99262.35</v>
      </c>
      <c r="J42" s="36">
        <v>7008.71</v>
      </c>
      <c r="K42" s="36"/>
      <c r="L42" s="36">
        <f>SUM(L43,L44)</f>
        <v>436341.92</v>
      </c>
      <c r="M42" s="36">
        <f>SUM(M43,M44)</f>
        <v>99262.35</v>
      </c>
      <c r="N42" s="36">
        <v>7008.71</v>
      </c>
      <c r="O42" s="152" t="s">
        <v>301</v>
      </c>
      <c r="P42" s="152" t="s">
        <v>293</v>
      </c>
    </row>
    <row r="43" spans="1:25" ht="98.15" customHeight="1" x14ac:dyDescent="0.35">
      <c r="A43" s="34" t="s">
        <v>124</v>
      </c>
      <c r="B43" s="38" t="s">
        <v>182</v>
      </c>
      <c r="C43" s="35"/>
      <c r="D43" s="35">
        <v>203843.8</v>
      </c>
      <c r="E43" s="32">
        <v>35200</v>
      </c>
      <c r="F43" s="32">
        <v>0</v>
      </c>
      <c r="G43" s="35"/>
      <c r="H43" s="22">
        <v>203843.8</v>
      </c>
      <c r="I43" s="32">
        <v>47557.58</v>
      </c>
      <c r="J43" s="22">
        <v>0</v>
      </c>
      <c r="K43" s="22"/>
      <c r="L43" s="22">
        <v>203843.8</v>
      </c>
      <c r="M43" s="32">
        <v>47557.58</v>
      </c>
      <c r="N43" s="114"/>
      <c r="O43" s="87" t="s">
        <v>251</v>
      </c>
      <c r="P43" s="87" t="s">
        <v>303</v>
      </c>
    </row>
    <row r="44" spans="1:25" ht="105" customHeight="1" x14ac:dyDescent="0.35">
      <c r="A44" s="34" t="s">
        <v>125</v>
      </c>
      <c r="B44" s="17" t="s">
        <v>244</v>
      </c>
      <c r="C44" s="35"/>
      <c r="D44" s="22">
        <v>239811.8</v>
      </c>
      <c r="E44" s="22">
        <v>44800</v>
      </c>
      <c r="F44" s="22">
        <v>7100</v>
      </c>
      <c r="G44" s="22"/>
      <c r="H44" s="22">
        <v>232498.12</v>
      </c>
      <c r="I44" s="22">
        <v>51704.77</v>
      </c>
      <c r="J44" s="22">
        <v>7008.71</v>
      </c>
      <c r="K44" s="22"/>
      <c r="L44" s="22">
        <v>232498.12</v>
      </c>
      <c r="M44" s="22">
        <v>51704.77</v>
      </c>
      <c r="N44" s="22">
        <v>7008.71</v>
      </c>
      <c r="O44" s="113" t="s">
        <v>302</v>
      </c>
      <c r="P44" s="87" t="s">
        <v>304</v>
      </c>
    </row>
    <row r="45" spans="1:25" ht="92.5" customHeight="1" x14ac:dyDescent="0.35">
      <c r="A45" s="59" t="s">
        <v>199</v>
      </c>
      <c r="B45" s="61" t="s">
        <v>200</v>
      </c>
      <c r="C45" s="35"/>
      <c r="D45" s="4">
        <v>46605</v>
      </c>
      <c r="E45" s="5"/>
      <c r="F45" s="5"/>
      <c r="G45" s="4"/>
      <c r="H45" s="36">
        <v>1680</v>
      </c>
      <c r="I45" s="36"/>
      <c r="J45" s="36"/>
      <c r="K45" s="36"/>
      <c r="L45" s="36">
        <v>1680</v>
      </c>
      <c r="M45" s="36"/>
      <c r="N45" s="82"/>
      <c r="O45" s="152" t="s">
        <v>274</v>
      </c>
      <c r="P45" s="152" t="s">
        <v>391</v>
      </c>
    </row>
    <row r="46" spans="1:25" ht="70.5" customHeight="1" x14ac:dyDescent="0.35">
      <c r="A46" s="34" t="s">
        <v>201</v>
      </c>
      <c r="B46" s="69" t="s">
        <v>202</v>
      </c>
      <c r="C46" s="35"/>
      <c r="D46" s="22">
        <v>44925</v>
      </c>
      <c r="E46" s="22"/>
      <c r="F46" s="22"/>
      <c r="G46" s="22"/>
      <c r="H46" s="22">
        <v>0</v>
      </c>
      <c r="I46" s="22"/>
      <c r="J46" s="22"/>
      <c r="K46" s="22"/>
      <c r="L46" s="22">
        <v>0</v>
      </c>
      <c r="M46" s="22"/>
      <c r="N46" s="81"/>
      <c r="O46" s="160" t="s">
        <v>390</v>
      </c>
      <c r="P46" s="87" t="s">
        <v>389</v>
      </c>
      <c r="R46" s="129"/>
      <c r="W46">
        <v>90837.9</v>
      </c>
    </row>
    <row r="47" spans="1:25" ht="76.75" customHeight="1" x14ac:dyDescent="0.35">
      <c r="A47" s="34" t="s">
        <v>382</v>
      </c>
      <c r="B47" s="69" t="s">
        <v>383</v>
      </c>
      <c r="C47" s="35"/>
      <c r="D47" s="22">
        <v>180</v>
      </c>
      <c r="E47" s="22"/>
      <c r="F47" s="22"/>
      <c r="G47" s="22"/>
      <c r="H47" s="22">
        <v>180</v>
      </c>
      <c r="I47" s="22"/>
      <c r="J47" s="22"/>
      <c r="K47" s="22"/>
      <c r="L47" s="22">
        <v>180</v>
      </c>
      <c r="M47" s="22"/>
      <c r="N47" s="81"/>
      <c r="O47" s="86" t="s">
        <v>387</v>
      </c>
      <c r="P47" s="87" t="s">
        <v>293</v>
      </c>
      <c r="R47" s="129"/>
      <c r="W47">
        <v>180</v>
      </c>
      <c r="X47">
        <v>100</v>
      </c>
      <c r="Y47" t="s">
        <v>384</v>
      </c>
    </row>
    <row r="48" spans="1:25" ht="86.15" customHeight="1" x14ac:dyDescent="0.35">
      <c r="A48" s="34" t="s">
        <v>385</v>
      </c>
      <c r="B48" s="69" t="s">
        <v>386</v>
      </c>
      <c r="C48" s="35"/>
      <c r="D48" s="22">
        <v>1500</v>
      </c>
      <c r="E48" s="22"/>
      <c r="F48" s="22"/>
      <c r="G48" s="22"/>
      <c r="H48" s="22">
        <v>1500</v>
      </c>
      <c r="I48" s="22"/>
      <c r="J48" s="22"/>
      <c r="K48" s="22"/>
      <c r="L48" s="22">
        <v>1500</v>
      </c>
      <c r="M48" s="22"/>
      <c r="N48" s="81"/>
      <c r="O48" s="86" t="s">
        <v>384</v>
      </c>
      <c r="P48" s="87" t="s">
        <v>293</v>
      </c>
      <c r="R48" s="129"/>
      <c r="X48">
        <v>100</v>
      </c>
      <c r="Y48" t="s">
        <v>388</v>
      </c>
    </row>
    <row r="49" spans="1:16" x14ac:dyDescent="0.35">
      <c r="A49" s="34"/>
      <c r="B49" s="10" t="s">
        <v>167</v>
      </c>
      <c r="C49" s="4"/>
      <c r="D49" s="36">
        <f>SUM(D35,D41,D42,D45)</f>
        <v>526843.6</v>
      </c>
      <c r="E49" s="4">
        <f>SUM(E35,E41,E42,E45)</f>
        <v>80000</v>
      </c>
      <c r="F49" s="36">
        <v>7100</v>
      </c>
      <c r="G49" s="4"/>
      <c r="H49" s="4">
        <f>SUM(H35,H41,H42,H45)</f>
        <v>474563.51</v>
      </c>
      <c r="I49" s="4">
        <f>SUM(I43,I44)</f>
        <v>99262.35</v>
      </c>
      <c r="J49" s="4">
        <f>SUM(J44)</f>
        <v>7008.71</v>
      </c>
      <c r="K49" s="4"/>
      <c r="L49" s="4">
        <f>SUM(L35,L41,L42,L45)</f>
        <v>474563.51</v>
      </c>
      <c r="M49" s="3">
        <f>SUM(M43,M44)</f>
        <v>99262.35</v>
      </c>
      <c r="N49" s="82">
        <f>SUM(N43:N44)</f>
        <v>7008.71</v>
      </c>
      <c r="O49" s="84"/>
      <c r="P49" s="87" t="s">
        <v>305</v>
      </c>
    </row>
    <row r="50" spans="1:16" x14ac:dyDescent="0.35">
      <c r="A50" s="180" t="s">
        <v>22</v>
      </c>
      <c r="B50" s="180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66"/>
      <c r="O50" s="84"/>
      <c r="P50" s="83"/>
    </row>
    <row r="51" spans="1:16" ht="55.4" customHeight="1" x14ac:dyDescent="0.35">
      <c r="A51" s="59" t="s">
        <v>88</v>
      </c>
      <c r="B51" s="39" t="s">
        <v>126</v>
      </c>
      <c r="C51" s="35"/>
      <c r="D51" s="4">
        <f>SUM(D52,D53)</f>
        <v>180</v>
      </c>
      <c r="E51" s="35"/>
      <c r="F51" s="35"/>
      <c r="G51" s="35"/>
      <c r="H51" s="4">
        <f>SUM(H52,H53)</f>
        <v>180</v>
      </c>
      <c r="I51" s="22"/>
      <c r="J51" s="32"/>
      <c r="K51" s="35"/>
      <c r="L51" s="5">
        <f>SUM(L52,L53)</f>
        <v>180</v>
      </c>
      <c r="M51" s="35"/>
      <c r="N51" s="80"/>
      <c r="O51" s="87" t="s">
        <v>306</v>
      </c>
      <c r="P51" s="152" t="s">
        <v>295</v>
      </c>
    </row>
    <row r="52" spans="1:16" ht="73.400000000000006" customHeight="1" x14ac:dyDescent="0.35">
      <c r="A52" s="34" t="s">
        <v>116</v>
      </c>
      <c r="B52" s="40" t="s">
        <v>23</v>
      </c>
      <c r="C52" s="35"/>
      <c r="D52" s="35">
        <v>80</v>
      </c>
      <c r="E52" s="35"/>
      <c r="F52" s="35"/>
      <c r="G52" s="35"/>
      <c r="H52" s="35">
        <v>80</v>
      </c>
      <c r="I52" s="22"/>
      <c r="J52" s="32"/>
      <c r="K52" s="35"/>
      <c r="L52" s="35">
        <v>80</v>
      </c>
      <c r="M52" s="35"/>
      <c r="N52" s="80"/>
      <c r="O52" s="87" t="s">
        <v>260</v>
      </c>
      <c r="P52" s="87" t="s">
        <v>295</v>
      </c>
    </row>
    <row r="53" spans="1:16" ht="79" customHeight="1" x14ac:dyDescent="0.35">
      <c r="A53" s="34" t="s">
        <v>127</v>
      </c>
      <c r="B53" s="40" t="s">
        <v>24</v>
      </c>
      <c r="C53" s="35"/>
      <c r="D53" s="35">
        <v>100</v>
      </c>
      <c r="E53" s="35"/>
      <c r="F53" s="35"/>
      <c r="G53" s="35"/>
      <c r="H53" s="35">
        <v>100</v>
      </c>
      <c r="I53" s="35"/>
      <c r="J53" s="35"/>
      <c r="K53" s="35"/>
      <c r="L53" s="35">
        <v>100</v>
      </c>
      <c r="M53" s="35"/>
      <c r="N53" s="80"/>
      <c r="O53" s="87" t="s">
        <v>307</v>
      </c>
      <c r="P53" s="87" t="s">
        <v>295</v>
      </c>
    </row>
    <row r="54" spans="1:16" ht="54" customHeight="1" x14ac:dyDescent="0.35">
      <c r="A54" s="34" t="s">
        <v>128</v>
      </c>
      <c r="B54" s="39" t="s">
        <v>129</v>
      </c>
      <c r="C54" s="35"/>
      <c r="D54" s="4">
        <v>2200</v>
      </c>
      <c r="E54" s="36">
        <v>140</v>
      </c>
      <c r="F54" s="4"/>
      <c r="G54" s="4"/>
      <c r="H54" s="4">
        <v>2200</v>
      </c>
      <c r="I54" s="36">
        <v>145.69999999999999</v>
      </c>
      <c r="J54" s="4"/>
      <c r="K54" s="4"/>
      <c r="L54" s="4">
        <v>2200</v>
      </c>
      <c r="M54" s="36">
        <v>145.69999999999999</v>
      </c>
      <c r="N54" s="80"/>
      <c r="O54" s="113" t="s">
        <v>252</v>
      </c>
      <c r="P54" s="152" t="s">
        <v>295</v>
      </c>
    </row>
    <row r="55" spans="1:16" ht="55.75" customHeight="1" x14ac:dyDescent="0.35">
      <c r="A55" s="34" t="s">
        <v>130</v>
      </c>
      <c r="B55" s="40" t="s">
        <v>131</v>
      </c>
      <c r="C55" s="35"/>
      <c r="D55" s="22">
        <v>2200</v>
      </c>
      <c r="E55" s="22">
        <v>140</v>
      </c>
      <c r="F55" s="22"/>
      <c r="G55" s="22"/>
      <c r="H55" s="22">
        <v>2200</v>
      </c>
      <c r="I55" s="22">
        <v>145.69999999999999</v>
      </c>
      <c r="J55" s="22"/>
      <c r="K55" s="22"/>
      <c r="L55" s="22">
        <v>2200</v>
      </c>
      <c r="M55" s="22">
        <v>145.69999999999999</v>
      </c>
      <c r="N55" s="80"/>
      <c r="O55" s="84"/>
      <c r="P55" s="83"/>
    </row>
    <row r="56" spans="1:16" x14ac:dyDescent="0.35">
      <c r="A56" s="34"/>
      <c r="B56" s="11" t="s">
        <v>166</v>
      </c>
      <c r="C56" s="4"/>
      <c r="D56" s="4">
        <f>SUM(D51,D54)</f>
        <v>2380</v>
      </c>
      <c r="E56" s="4">
        <f>SUM(E55)</f>
        <v>140</v>
      </c>
      <c r="F56" s="4"/>
      <c r="G56" s="4"/>
      <c r="H56" s="5">
        <f>SUM(H51,H54)</f>
        <v>2380</v>
      </c>
      <c r="I56" s="36">
        <v>145.69999999999999</v>
      </c>
      <c r="J56" s="4"/>
      <c r="K56" s="4"/>
      <c r="L56" s="5">
        <f>SUM(L51,L54)</f>
        <v>2380</v>
      </c>
      <c r="M56" s="36">
        <v>145.69999999999999</v>
      </c>
      <c r="N56" s="10"/>
      <c r="O56" s="84"/>
      <c r="P56" s="87" t="s">
        <v>308</v>
      </c>
    </row>
    <row r="57" spans="1:16" x14ac:dyDescent="0.35">
      <c r="A57" s="180" t="s">
        <v>25</v>
      </c>
      <c r="B57" s="180"/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66"/>
      <c r="O57" s="84"/>
      <c r="P57" s="83"/>
    </row>
    <row r="58" spans="1:16" ht="50.5" customHeight="1" x14ac:dyDescent="0.35">
      <c r="A58" s="51" t="s">
        <v>26</v>
      </c>
      <c r="B58" s="146" t="s">
        <v>132</v>
      </c>
      <c r="C58" s="5"/>
      <c r="D58" s="92">
        <v>8064.75</v>
      </c>
      <c r="E58" s="92"/>
      <c r="F58" s="92"/>
      <c r="G58" s="92"/>
      <c r="H58" s="92">
        <v>5616</v>
      </c>
      <c r="I58" s="92"/>
      <c r="J58" s="92"/>
      <c r="K58" s="92"/>
      <c r="L58" s="92">
        <v>5616</v>
      </c>
      <c r="M58" s="92"/>
      <c r="N58" s="92"/>
      <c r="O58" s="93"/>
      <c r="P58" s="130" t="s">
        <v>295</v>
      </c>
    </row>
    <row r="59" spans="1:16" ht="110.5" customHeight="1" x14ac:dyDescent="0.35">
      <c r="A59" s="30" t="s">
        <v>133</v>
      </c>
      <c r="B59" s="148" t="s">
        <v>197</v>
      </c>
      <c r="C59" s="32"/>
      <c r="D59" s="93">
        <v>8064.75</v>
      </c>
      <c r="E59" s="93"/>
      <c r="F59" s="93"/>
      <c r="G59" s="93"/>
      <c r="H59" s="93">
        <v>5616</v>
      </c>
      <c r="I59" s="93"/>
      <c r="J59" s="93"/>
      <c r="K59" s="93"/>
      <c r="L59" s="93">
        <v>5616</v>
      </c>
      <c r="M59" s="93"/>
      <c r="N59" s="93"/>
      <c r="O59" s="93" t="s">
        <v>310</v>
      </c>
      <c r="P59" s="131" t="s">
        <v>324</v>
      </c>
    </row>
    <row r="60" spans="1:16" ht="54" customHeight="1" x14ac:dyDescent="0.35">
      <c r="A60" s="51" t="s">
        <v>27</v>
      </c>
      <c r="B60" s="146" t="s">
        <v>211</v>
      </c>
      <c r="C60" s="5"/>
      <c r="D60" s="92">
        <v>47244</v>
      </c>
      <c r="E60" s="92"/>
      <c r="F60" s="92"/>
      <c r="G60" s="92"/>
      <c r="H60" s="92">
        <f>H61+H62</f>
        <v>43394.98</v>
      </c>
      <c r="I60" s="92"/>
      <c r="J60" s="92"/>
      <c r="K60" s="92"/>
      <c r="L60" s="92">
        <f>L61+L62</f>
        <v>43394.98</v>
      </c>
      <c r="M60" s="92"/>
      <c r="N60" s="92"/>
      <c r="O60" s="93"/>
      <c r="P60" s="130" t="s">
        <v>295</v>
      </c>
    </row>
    <row r="61" spans="1:16" ht="54" customHeight="1" x14ac:dyDescent="0.35">
      <c r="A61" s="30" t="s">
        <v>134</v>
      </c>
      <c r="B61" s="147" t="s">
        <v>198</v>
      </c>
      <c r="C61" s="32"/>
      <c r="D61" s="93">
        <v>46200</v>
      </c>
      <c r="E61" s="93"/>
      <c r="F61" s="93"/>
      <c r="G61" s="93"/>
      <c r="H61" s="93">
        <v>42359.9</v>
      </c>
      <c r="I61" s="93"/>
      <c r="J61" s="93"/>
      <c r="K61" s="93"/>
      <c r="L61" s="93">
        <v>42359.9</v>
      </c>
      <c r="M61" s="93"/>
      <c r="N61" s="93"/>
      <c r="O61" s="93" t="s">
        <v>311</v>
      </c>
      <c r="P61" s="131" t="s">
        <v>325</v>
      </c>
    </row>
    <row r="62" spans="1:16" ht="43" customHeight="1" x14ac:dyDescent="0.35">
      <c r="A62" s="30" t="s">
        <v>135</v>
      </c>
      <c r="B62" s="147" t="s">
        <v>171</v>
      </c>
      <c r="C62" s="32"/>
      <c r="D62" s="93">
        <v>1044</v>
      </c>
      <c r="E62" s="93"/>
      <c r="F62" s="93"/>
      <c r="G62" s="93"/>
      <c r="H62" s="93">
        <v>1035.08</v>
      </c>
      <c r="I62" s="93"/>
      <c r="J62" s="93"/>
      <c r="K62" s="93"/>
      <c r="L62" s="93">
        <v>1035.08</v>
      </c>
      <c r="M62" s="93"/>
      <c r="N62" s="93"/>
      <c r="O62" s="93" t="s">
        <v>312</v>
      </c>
      <c r="P62" s="131" t="s">
        <v>320</v>
      </c>
    </row>
    <row r="63" spans="1:16" ht="48" customHeight="1" x14ac:dyDescent="0.35">
      <c r="A63" s="51" t="s">
        <v>28</v>
      </c>
      <c r="B63" s="146" t="s">
        <v>140</v>
      </c>
      <c r="C63" s="5"/>
      <c r="D63" s="92">
        <v>207911.1</v>
      </c>
      <c r="E63" s="92"/>
      <c r="F63" s="92"/>
      <c r="G63" s="92"/>
      <c r="H63" s="92">
        <f>SUM(H64:H69)</f>
        <v>207453.59</v>
      </c>
      <c r="I63" s="92"/>
      <c r="J63" s="92"/>
      <c r="K63" s="92"/>
      <c r="L63" s="92">
        <f>SUM(L64:L69)</f>
        <v>204814.31000000003</v>
      </c>
      <c r="M63" s="92"/>
      <c r="N63" s="92"/>
      <c r="O63" s="93"/>
      <c r="P63" s="132" t="s">
        <v>295</v>
      </c>
    </row>
    <row r="64" spans="1:16" ht="82.75" customHeight="1" x14ac:dyDescent="0.35">
      <c r="A64" s="30" t="s">
        <v>136</v>
      </c>
      <c r="B64" s="147" t="s">
        <v>172</v>
      </c>
      <c r="C64" s="32"/>
      <c r="D64" s="93">
        <v>6042</v>
      </c>
      <c r="E64" s="93"/>
      <c r="F64" s="93"/>
      <c r="G64" s="93"/>
      <c r="H64" s="93">
        <v>5744.14</v>
      </c>
      <c r="I64" s="93"/>
      <c r="J64" s="93"/>
      <c r="K64" s="93"/>
      <c r="L64" s="93">
        <v>5744.14</v>
      </c>
      <c r="M64" s="93"/>
      <c r="N64" s="93"/>
      <c r="O64" s="93" t="s">
        <v>258</v>
      </c>
      <c r="P64" s="131" t="s">
        <v>319</v>
      </c>
    </row>
    <row r="65" spans="1:16" ht="105" x14ac:dyDescent="0.35">
      <c r="A65" s="30" t="s">
        <v>137</v>
      </c>
      <c r="B65" s="147" t="s">
        <v>173</v>
      </c>
      <c r="C65" s="32"/>
      <c r="D65" s="93">
        <v>300</v>
      </c>
      <c r="E65" s="93"/>
      <c r="F65" s="93"/>
      <c r="G65" s="93"/>
      <c r="H65" s="93">
        <v>196.86</v>
      </c>
      <c r="I65" s="93"/>
      <c r="J65" s="93"/>
      <c r="K65" s="93"/>
      <c r="L65" s="93">
        <v>196.86</v>
      </c>
      <c r="M65" s="93"/>
      <c r="N65" s="93"/>
      <c r="O65" s="93" t="s">
        <v>313</v>
      </c>
      <c r="P65" s="133" t="s">
        <v>333</v>
      </c>
    </row>
    <row r="66" spans="1:16" ht="46" x14ac:dyDescent="0.35">
      <c r="A66" s="30" t="s">
        <v>138</v>
      </c>
      <c r="B66" s="147" t="s">
        <v>213</v>
      </c>
      <c r="C66" s="32"/>
      <c r="D66" s="93">
        <v>744</v>
      </c>
      <c r="E66" s="93"/>
      <c r="F66" s="93"/>
      <c r="G66" s="93"/>
      <c r="H66" s="93">
        <v>744</v>
      </c>
      <c r="I66" s="93"/>
      <c r="J66" s="93"/>
      <c r="K66" s="93"/>
      <c r="L66" s="93">
        <v>744</v>
      </c>
      <c r="M66" s="93"/>
      <c r="N66" s="93"/>
      <c r="O66" s="93" t="s">
        <v>261</v>
      </c>
      <c r="P66" s="131" t="s">
        <v>295</v>
      </c>
    </row>
    <row r="67" spans="1:16" ht="73" customHeight="1" x14ac:dyDescent="0.35">
      <c r="A67" s="30" t="s">
        <v>139</v>
      </c>
      <c r="B67" s="147" t="s">
        <v>228</v>
      </c>
      <c r="C67" s="32"/>
      <c r="D67" s="93">
        <v>130900</v>
      </c>
      <c r="E67" s="93"/>
      <c r="F67" s="93"/>
      <c r="G67" s="93"/>
      <c r="H67" s="93">
        <v>130900</v>
      </c>
      <c r="I67" s="93"/>
      <c r="J67" s="93"/>
      <c r="K67" s="93"/>
      <c r="L67" s="93">
        <v>130025.02</v>
      </c>
      <c r="M67" s="93"/>
      <c r="N67" s="93"/>
      <c r="O67" s="93" t="s">
        <v>314</v>
      </c>
      <c r="P67" s="134" t="s">
        <v>321</v>
      </c>
    </row>
    <row r="68" spans="1:16" ht="68.150000000000006" customHeight="1" x14ac:dyDescent="0.35">
      <c r="A68" s="30" t="s">
        <v>212</v>
      </c>
      <c r="B68" s="147" t="s">
        <v>229</v>
      </c>
      <c r="C68" s="32"/>
      <c r="D68" s="93">
        <v>44725.1</v>
      </c>
      <c r="E68" s="93"/>
      <c r="F68" s="93"/>
      <c r="G68" s="93"/>
      <c r="H68" s="93">
        <v>44668.59</v>
      </c>
      <c r="I68" s="93"/>
      <c r="J68" s="93"/>
      <c r="K68" s="93"/>
      <c r="L68" s="93">
        <v>43884.78</v>
      </c>
      <c r="M68" s="93"/>
      <c r="N68" s="93"/>
      <c r="O68" s="93" t="s">
        <v>315</v>
      </c>
      <c r="P68" s="134" t="s">
        <v>322</v>
      </c>
    </row>
    <row r="69" spans="1:16" ht="78.650000000000006" customHeight="1" x14ac:dyDescent="0.35">
      <c r="A69" s="94" t="s">
        <v>253</v>
      </c>
      <c r="B69" s="149" t="s">
        <v>254</v>
      </c>
      <c r="C69" s="32"/>
      <c r="D69" s="93">
        <v>25200</v>
      </c>
      <c r="E69" s="93"/>
      <c r="F69" s="93"/>
      <c r="G69" s="93"/>
      <c r="H69" s="93">
        <v>25200</v>
      </c>
      <c r="I69" s="93"/>
      <c r="J69" s="93"/>
      <c r="K69" s="93"/>
      <c r="L69" s="93">
        <v>24219.51</v>
      </c>
      <c r="M69" s="93"/>
      <c r="N69" s="93"/>
      <c r="O69" s="93" t="s">
        <v>316</v>
      </c>
      <c r="P69" s="134" t="s">
        <v>323</v>
      </c>
    </row>
    <row r="70" spans="1:16" ht="46.5" customHeight="1" x14ac:dyDescent="0.35">
      <c r="A70" s="51" t="s">
        <v>29</v>
      </c>
      <c r="B70" s="146" t="s">
        <v>141</v>
      </c>
      <c r="C70" s="5"/>
      <c r="D70" s="92">
        <v>213.2</v>
      </c>
      <c r="E70" s="92"/>
      <c r="F70" s="92"/>
      <c r="G70" s="92"/>
      <c r="H70" s="92">
        <v>213.2</v>
      </c>
      <c r="I70" s="92"/>
      <c r="J70" s="92"/>
      <c r="K70" s="92"/>
      <c r="L70" s="92">
        <v>213.2</v>
      </c>
      <c r="M70" s="92"/>
      <c r="N70" s="92"/>
      <c r="O70" s="92"/>
      <c r="P70" s="130" t="s">
        <v>295</v>
      </c>
    </row>
    <row r="71" spans="1:16" ht="44.5" customHeight="1" x14ac:dyDescent="0.35">
      <c r="A71" s="30" t="s">
        <v>142</v>
      </c>
      <c r="B71" s="147" t="s">
        <v>174</v>
      </c>
      <c r="C71" s="32"/>
      <c r="D71" s="93">
        <v>213.2</v>
      </c>
      <c r="E71" s="93"/>
      <c r="F71" s="93"/>
      <c r="G71" s="93"/>
      <c r="H71" s="93">
        <v>213.2</v>
      </c>
      <c r="I71" s="93"/>
      <c r="J71" s="93"/>
      <c r="K71" s="93"/>
      <c r="L71" s="93">
        <v>213.2</v>
      </c>
      <c r="M71" s="93"/>
      <c r="N71" s="93"/>
      <c r="O71" s="93" t="s">
        <v>317</v>
      </c>
      <c r="P71" s="131" t="s">
        <v>295</v>
      </c>
    </row>
    <row r="72" spans="1:16" ht="43.75" customHeight="1" x14ac:dyDescent="0.35">
      <c r="A72" s="51" t="s">
        <v>30</v>
      </c>
      <c r="B72" s="146" t="s">
        <v>143</v>
      </c>
      <c r="C72" s="5"/>
      <c r="D72" s="92">
        <v>12528</v>
      </c>
      <c r="E72" s="92"/>
      <c r="F72" s="92"/>
      <c r="G72" s="92"/>
      <c r="H72" s="92">
        <v>7540</v>
      </c>
      <c r="I72" s="92"/>
      <c r="J72" s="92"/>
      <c r="K72" s="92"/>
      <c r="L72" s="92">
        <v>7540</v>
      </c>
      <c r="M72" s="92"/>
      <c r="N72" s="92"/>
      <c r="O72" s="92"/>
      <c r="P72" s="130" t="s">
        <v>295</v>
      </c>
    </row>
    <row r="73" spans="1:16" ht="105" customHeight="1" x14ac:dyDescent="0.35">
      <c r="A73" s="30" t="s">
        <v>144</v>
      </c>
      <c r="B73" s="147" t="s">
        <v>175</v>
      </c>
      <c r="C73" s="32"/>
      <c r="D73" s="93">
        <v>12528</v>
      </c>
      <c r="E73" s="93"/>
      <c r="F73" s="93"/>
      <c r="G73" s="93"/>
      <c r="H73" s="93">
        <v>7540</v>
      </c>
      <c r="I73" s="93"/>
      <c r="J73" s="93"/>
      <c r="K73" s="93"/>
      <c r="L73" s="93">
        <v>7540</v>
      </c>
      <c r="M73" s="93"/>
      <c r="N73" s="93"/>
      <c r="O73" s="93" t="s">
        <v>262</v>
      </c>
      <c r="P73" s="131" t="s">
        <v>326</v>
      </c>
    </row>
    <row r="74" spans="1:16" ht="48.65" customHeight="1" x14ac:dyDescent="0.35">
      <c r="A74" s="51" t="s">
        <v>214</v>
      </c>
      <c r="B74" s="146" t="s">
        <v>215</v>
      </c>
      <c r="C74" s="5"/>
      <c r="D74" s="92">
        <v>6000</v>
      </c>
      <c r="E74" s="92"/>
      <c r="F74" s="92"/>
      <c r="G74" s="92"/>
      <c r="H74" s="92">
        <v>5850</v>
      </c>
      <c r="I74" s="92"/>
      <c r="J74" s="92"/>
      <c r="K74" s="92"/>
      <c r="L74" s="92">
        <v>5850</v>
      </c>
      <c r="M74" s="92"/>
      <c r="N74" s="92"/>
      <c r="O74" s="93"/>
      <c r="P74" s="130" t="s">
        <v>295</v>
      </c>
    </row>
    <row r="75" spans="1:16" ht="94.5" x14ac:dyDescent="0.35">
      <c r="A75" s="30" t="s">
        <v>216</v>
      </c>
      <c r="B75" s="147" t="s">
        <v>215</v>
      </c>
      <c r="C75" s="32"/>
      <c r="D75" s="93">
        <v>6000</v>
      </c>
      <c r="E75" s="93"/>
      <c r="F75" s="93"/>
      <c r="G75" s="93"/>
      <c r="H75" s="93">
        <v>5850</v>
      </c>
      <c r="I75" s="93"/>
      <c r="J75" s="93"/>
      <c r="K75" s="93"/>
      <c r="L75" s="93">
        <v>5850</v>
      </c>
      <c r="M75" s="93"/>
      <c r="N75" s="93"/>
      <c r="O75" s="93" t="s">
        <v>318</v>
      </c>
      <c r="P75" s="131" t="s">
        <v>331</v>
      </c>
    </row>
    <row r="76" spans="1:16" ht="29.5" customHeight="1" x14ac:dyDescent="0.35">
      <c r="A76" s="30"/>
      <c r="B76" s="29" t="s">
        <v>165</v>
      </c>
      <c r="C76" s="5"/>
      <c r="D76" s="36">
        <f>SUM(D58,D60,D63,D70,D72,D74)</f>
        <v>281961.05</v>
      </c>
      <c r="E76" s="36"/>
      <c r="F76" s="36"/>
      <c r="G76" s="36"/>
      <c r="H76" s="36">
        <f>SUM(H58,H60,H63,H70,H72,H74)</f>
        <v>270067.77</v>
      </c>
      <c r="I76" s="36"/>
      <c r="J76" s="36"/>
      <c r="K76" s="36"/>
      <c r="L76" s="36">
        <f>SUM(L58,L60,L63,L70,L72,L74)</f>
        <v>267428.49000000005</v>
      </c>
      <c r="M76" s="36"/>
      <c r="N76" s="93"/>
      <c r="O76" s="93"/>
      <c r="P76" s="130" t="s">
        <v>295</v>
      </c>
    </row>
    <row r="77" spans="1:16" ht="27.65" customHeight="1" x14ac:dyDescent="0.35">
      <c r="A77" s="2" t="s">
        <v>217</v>
      </c>
      <c r="B77" s="166" t="s">
        <v>218</v>
      </c>
      <c r="C77" s="167"/>
      <c r="D77" s="167"/>
      <c r="E77" s="167"/>
      <c r="F77" s="167"/>
      <c r="G77" s="167"/>
      <c r="H77" s="167"/>
      <c r="I77" s="167"/>
      <c r="J77" s="167"/>
      <c r="K77" s="167"/>
      <c r="L77" s="167"/>
      <c r="M77" s="167"/>
      <c r="N77" s="167"/>
      <c r="O77" s="84"/>
      <c r="P77" s="83"/>
    </row>
    <row r="78" spans="1:16" ht="64.5" customHeight="1" x14ac:dyDescent="0.35">
      <c r="A78" s="47" t="s">
        <v>31</v>
      </c>
      <c r="B78" s="3" t="s">
        <v>203</v>
      </c>
      <c r="C78" s="4"/>
      <c r="D78" s="4">
        <f>SUM(D79:D88)</f>
        <v>31286.93</v>
      </c>
      <c r="E78" s="4">
        <f t="shared" ref="E78:M78" si="0">SUM(E79:E88)</f>
        <v>0</v>
      </c>
      <c r="F78" s="4">
        <f t="shared" si="0"/>
        <v>0</v>
      </c>
      <c r="G78" s="4">
        <f t="shared" si="0"/>
        <v>0</v>
      </c>
      <c r="H78" s="4">
        <f t="shared" si="0"/>
        <v>29205.99</v>
      </c>
      <c r="I78" s="4">
        <f t="shared" si="0"/>
        <v>0</v>
      </c>
      <c r="J78" s="4">
        <f t="shared" si="0"/>
        <v>0</v>
      </c>
      <c r="K78" s="4">
        <f t="shared" si="0"/>
        <v>0</v>
      </c>
      <c r="L78" s="4">
        <f t="shared" si="0"/>
        <v>29205.99</v>
      </c>
      <c r="M78" s="4">
        <f t="shared" si="0"/>
        <v>0</v>
      </c>
      <c r="N78" s="4"/>
      <c r="O78" s="4" t="s">
        <v>360</v>
      </c>
      <c r="P78" s="4" t="s">
        <v>327</v>
      </c>
    </row>
    <row r="79" spans="1:16" ht="69" x14ac:dyDescent="0.35">
      <c r="A79" s="41" t="s">
        <v>32</v>
      </c>
      <c r="B79" s="124" t="s">
        <v>204</v>
      </c>
      <c r="C79" s="35"/>
      <c r="D79" s="35">
        <v>2471.73</v>
      </c>
      <c r="E79" s="35"/>
      <c r="F79" s="35"/>
      <c r="G79" s="35"/>
      <c r="H79" s="35">
        <v>2080.34</v>
      </c>
      <c r="I79" s="35"/>
      <c r="J79" s="35"/>
      <c r="K79" s="35"/>
      <c r="L79" s="35">
        <v>2080.34</v>
      </c>
      <c r="M79" s="35"/>
      <c r="N79" s="35"/>
      <c r="O79" s="35" t="s">
        <v>355</v>
      </c>
      <c r="P79" s="35" t="s">
        <v>327</v>
      </c>
    </row>
    <row r="80" spans="1:16" ht="23" x14ac:dyDescent="0.35">
      <c r="A80" s="41" t="s">
        <v>33</v>
      </c>
      <c r="B80" s="124" t="s">
        <v>205</v>
      </c>
      <c r="C80" s="35"/>
      <c r="D80" s="35">
        <v>21768.7</v>
      </c>
      <c r="E80" s="35"/>
      <c r="F80" s="35"/>
      <c r="G80" s="35"/>
      <c r="H80" s="35">
        <v>21636.65</v>
      </c>
      <c r="I80" s="35"/>
      <c r="J80" s="35"/>
      <c r="K80" s="35"/>
      <c r="L80" s="35">
        <v>21636.65</v>
      </c>
      <c r="M80" s="35"/>
      <c r="N80" s="35"/>
      <c r="O80" s="35" t="s">
        <v>361</v>
      </c>
      <c r="P80" s="35" t="s">
        <v>327</v>
      </c>
    </row>
    <row r="81" spans="1:16" ht="34.5" x14ac:dyDescent="0.35">
      <c r="A81" s="41" t="s">
        <v>34</v>
      </c>
      <c r="B81" s="124" t="s">
        <v>233</v>
      </c>
      <c r="C81" s="35"/>
      <c r="D81" s="35">
        <v>1200</v>
      </c>
      <c r="E81" s="35"/>
      <c r="F81" s="35"/>
      <c r="G81" s="35"/>
      <c r="H81" s="35">
        <v>1200</v>
      </c>
      <c r="I81" s="35"/>
      <c r="J81" s="35"/>
      <c r="K81" s="35"/>
      <c r="L81" s="35">
        <v>1200</v>
      </c>
      <c r="M81" s="35"/>
      <c r="N81" s="35"/>
      <c r="O81" s="35" t="s">
        <v>246</v>
      </c>
      <c r="P81" s="35" t="s">
        <v>327</v>
      </c>
    </row>
    <row r="82" spans="1:16" ht="34.5" x14ac:dyDescent="0.35">
      <c r="A82" s="41" t="s">
        <v>35</v>
      </c>
      <c r="B82" s="124" t="s">
        <v>93</v>
      </c>
      <c r="C82" s="35"/>
      <c r="D82" s="35">
        <v>696.5</v>
      </c>
      <c r="E82" s="35"/>
      <c r="F82" s="35"/>
      <c r="G82" s="35"/>
      <c r="H82" s="35">
        <v>696.5</v>
      </c>
      <c r="I82" s="35"/>
      <c r="J82" s="35"/>
      <c r="K82" s="35"/>
      <c r="L82" s="35">
        <v>696.5</v>
      </c>
      <c r="M82" s="35"/>
      <c r="N82" s="35"/>
      <c r="O82" s="35" t="s">
        <v>249</v>
      </c>
      <c r="P82" s="35" t="s">
        <v>327</v>
      </c>
    </row>
    <row r="83" spans="1:16" ht="40.75" customHeight="1" x14ac:dyDescent="0.35">
      <c r="A83" s="41" t="s">
        <v>36</v>
      </c>
      <c r="B83" s="124" t="s">
        <v>145</v>
      </c>
      <c r="C83" s="35"/>
      <c r="D83" s="35">
        <v>1500</v>
      </c>
      <c r="E83" s="35"/>
      <c r="F83" s="35"/>
      <c r="G83" s="35"/>
      <c r="H83" s="35">
        <v>0</v>
      </c>
      <c r="I83" s="35"/>
      <c r="J83" s="35"/>
      <c r="K83" s="35"/>
      <c r="L83" s="35">
        <v>0</v>
      </c>
      <c r="M83" s="35"/>
      <c r="N83" s="35"/>
      <c r="O83" s="35" t="s">
        <v>362</v>
      </c>
      <c r="P83" s="35" t="s">
        <v>327</v>
      </c>
    </row>
    <row r="84" spans="1:16" ht="21" customHeight="1" x14ac:dyDescent="0.35">
      <c r="A84" s="41" t="s">
        <v>37</v>
      </c>
      <c r="B84" s="124" t="s">
        <v>234</v>
      </c>
      <c r="C84" s="35"/>
      <c r="D84" s="35">
        <v>1150</v>
      </c>
      <c r="E84" s="35"/>
      <c r="F84" s="35"/>
      <c r="G84" s="35"/>
      <c r="H84" s="35">
        <v>1150</v>
      </c>
      <c r="I84" s="35"/>
      <c r="J84" s="35"/>
      <c r="K84" s="35"/>
      <c r="L84" s="35">
        <v>1150</v>
      </c>
      <c r="M84" s="35"/>
      <c r="N84" s="35"/>
      <c r="O84" s="35" t="s">
        <v>249</v>
      </c>
      <c r="P84" s="35" t="s">
        <v>327</v>
      </c>
    </row>
    <row r="85" spans="1:16" ht="27.65" customHeight="1" x14ac:dyDescent="0.35">
      <c r="A85" s="168" t="s">
        <v>38</v>
      </c>
      <c r="B85" s="171" t="s">
        <v>146</v>
      </c>
      <c r="C85" s="35"/>
      <c r="D85" s="35">
        <v>900</v>
      </c>
      <c r="E85" s="35"/>
      <c r="F85" s="35"/>
      <c r="G85" s="35"/>
      <c r="H85" s="35">
        <v>877.5</v>
      </c>
      <c r="I85" s="35"/>
      <c r="J85" s="35"/>
      <c r="K85" s="35"/>
      <c r="L85" s="35">
        <v>877.5</v>
      </c>
      <c r="M85" s="35"/>
      <c r="N85" s="35"/>
      <c r="O85" s="35" t="s">
        <v>249</v>
      </c>
      <c r="P85" s="35" t="s">
        <v>327</v>
      </c>
    </row>
    <row r="86" spans="1:16" x14ac:dyDescent="0.35">
      <c r="A86" s="169"/>
      <c r="B86" s="172"/>
      <c r="C86" s="35"/>
      <c r="D86" s="35">
        <v>550</v>
      </c>
      <c r="E86" s="35"/>
      <c r="F86" s="35"/>
      <c r="G86" s="35"/>
      <c r="H86" s="35">
        <v>550</v>
      </c>
      <c r="I86" s="35"/>
      <c r="J86" s="35"/>
      <c r="K86" s="35"/>
      <c r="L86" s="35">
        <v>550</v>
      </c>
      <c r="M86" s="35"/>
      <c r="N86" s="35"/>
      <c r="O86" s="35" t="s">
        <v>247</v>
      </c>
      <c r="P86" s="35" t="s">
        <v>327</v>
      </c>
    </row>
    <row r="87" spans="1:16" x14ac:dyDescent="0.35">
      <c r="A87" s="170"/>
      <c r="B87" s="173"/>
      <c r="C87" s="35"/>
      <c r="D87" s="35">
        <v>550</v>
      </c>
      <c r="E87" s="35"/>
      <c r="F87" s="35"/>
      <c r="G87" s="35"/>
      <c r="H87" s="35">
        <v>550</v>
      </c>
      <c r="I87" s="35"/>
      <c r="J87" s="35"/>
      <c r="K87" s="35"/>
      <c r="L87" s="35">
        <v>550</v>
      </c>
      <c r="M87" s="35"/>
      <c r="N87" s="35"/>
      <c r="O87" s="35" t="s">
        <v>247</v>
      </c>
      <c r="P87" s="35" t="s">
        <v>327</v>
      </c>
    </row>
    <row r="88" spans="1:16" ht="40.75" customHeight="1" x14ac:dyDescent="0.35">
      <c r="A88" s="41" t="s">
        <v>39</v>
      </c>
      <c r="B88" s="124" t="s">
        <v>147</v>
      </c>
      <c r="C88" s="35"/>
      <c r="D88" s="35">
        <v>500</v>
      </c>
      <c r="E88" s="35"/>
      <c r="F88" s="35"/>
      <c r="G88" s="35"/>
      <c r="H88" s="35">
        <v>465</v>
      </c>
      <c r="I88" s="35"/>
      <c r="J88" s="35"/>
      <c r="K88" s="35"/>
      <c r="L88" s="35">
        <v>465</v>
      </c>
      <c r="M88" s="35"/>
      <c r="N88" s="35"/>
      <c r="O88" s="35" t="s">
        <v>249</v>
      </c>
      <c r="P88" s="35" t="s">
        <v>327</v>
      </c>
    </row>
    <row r="89" spans="1:16" ht="83.15" customHeight="1" x14ac:dyDescent="0.35">
      <c r="A89" s="42" t="s">
        <v>40</v>
      </c>
      <c r="B89" s="74" t="s">
        <v>41</v>
      </c>
      <c r="C89" s="14"/>
      <c r="D89" s="4">
        <f>SUM(D90:D95)</f>
        <v>4938</v>
      </c>
      <c r="E89" s="4">
        <v>0</v>
      </c>
      <c r="F89" s="4">
        <f t="shared" ref="F89:M89" si="1">SUM(F90:F95)</f>
        <v>0</v>
      </c>
      <c r="G89" s="4">
        <f t="shared" si="1"/>
        <v>0</v>
      </c>
      <c r="H89" s="4">
        <f t="shared" si="1"/>
        <v>4736.5</v>
      </c>
      <c r="I89" s="4">
        <f t="shared" si="1"/>
        <v>0</v>
      </c>
      <c r="J89" s="4">
        <f t="shared" si="1"/>
        <v>0</v>
      </c>
      <c r="K89" s="4">
        <f t="shared" si="1"/>
        <v>0</v>
      </c>
      <c r="L89" s="4">
        <f t="shared" si="1"/>
        <v>4736.5</v>
      </c>
      <c r="M89" s="4">
        <f t="shared" si="1"/>
        <v>0</v>
      </c>
      <c r="N89" s="4"/>
      <c r="O89" s="4" t="s">
        <v>363</v>
      </c>
      <c r="P89" s="4" t="s">
        <v>327</v>
      </c>
    </row>
    <row r="90" spans="1:16" ht="48" customHeight="1" x14ac:dyDescent="0.35">
      <c r="A90" s="41" t="s">
        <v>42</v>
      </c>
      <c r="B90" s="124" t="s">
        <v>235</v>
      </c>
      <c r="C90" s="35"/>
      <c r="D90" s="35">
        <v>600</v>
      </c>
      <c r="E90" s="35"/>
      <c r="F90" s="35"/>
      <c r="G90" s="35"/>
      <c r="H90" s="35">
        <v>600</v>
      </c>
      <c r="I90" s="35"/>
      <c r="J90" s="35"/>
      <c r="K90" s="35"/>
      <c r="L90" s="35">
        <v>600</v>
      </c>
      <c r="M90" s="35"/>
      <c r="N90" s="35"/>
      <c r="O90" s="35" t="s">
        <v>246</v>
      </c>
      <c r="P90" s="33" t="s">
        <v>327</v>
      </c>
    </row>
    <row r="91" spans="1:16" ht="23" x14ac:dyDescent="0.35">
      <c r="A91" s="41" t="s">
        <v>43</v>
      </c>
      <c r="B91" s="124" t="s">
        <v>236</v>
      </c>
      <c r="C91" s="35"/>
      <c r="D91" s="35">
        <v>838</v>
      </c>
      <c r="E91" s="35"/>
      <c r="F91" s="35"/>
      <c r="G91" s="35"/>
      <c r="H91" s="35">
        <v>838</v>
      </c>
      <c r="I91" s="35"/>
      <c r="J91" s="35"/>
      <c r="K91" s="35"/>
      <c r="L91" s="35">
        <v>838</v>
      </c>
      <c r="M91" s="35"/>
      <c r="N91" s="35"/>
      <c r="O91" s="35" t="s">
        <v>364</v>
      </c>
      <c r="P91" s="35" t="s">
        <v>327</v>
      </c>
    </row>
    <row r="92" spans="1:16" ht="23" x14ac:dyDescent="0.35">
      <c r="A92" s="41" t="s">
        <v>44</v>
      </c>
      <c r="B92" s="124" t="s">
        <v>48</v>
      </c>
      <c r="C92" s="35"/>
      <c r="D92" s="35">
        <v>500</v>
      </c>
      <c r="E92" s="35"/>
      <c r="F92" s="35"/>
      <c r="G92" s="35"/>
      <c r="H92" s="35">
        <v>373</v>
      </c>
      <c r="I92" s="35"/>
      <c r="J92" s="35"/>
      <c r="K92" s="35"/>
      <c r="L92" s="35">
        <v>373</v>
      </c>
      <c r="M92" s="35"/>
      <c r="N92" s="35"/>
      <c r="O92" s="35" t="s">
        <v>356</v>
      </c>
      <c r="P92" s="35" t="s">
        <v>327</v>
      </c>
    </row>
    <row r="93" spans="1:16" ht="23" x14ac:dyDescent="0.35">
      <c r="A93" s="41" t="s">
        <v>45</v>
      </c>
      <c r="B93" s="124" t="s">
        <v>94</v>
      </c>
      <c r="C93" s="35"/>
      <c r="D93" s="35">
        <v>500</v>
      </c>
      <c r="E93" s="35"/>
      <c r="F93" s="35"/>
      <c r="G93" s="35"/>
      <c r="H93" s="35">
        <v>425.5</v>
      </c>
      <c r="I93" s="35"/>
      <c r="J93" s="35"/>
      <c r="K93" s="35"/>
      <c r="L93" s="35">
        <v>425.5</v>
      </c>
      <c r="M93" s="35"/>
      <c r="N93" s="35"/>
      <c r="O93" s="35" t="s">
        <v>328</v>
      </c>
      <c r="P93" s="35" t="s">
        <v>327</v>
      </c>
    </row>
    <row r="94" spans="1:16" ht="30.65" customHeight="1" x14ac:dyDescent="0.35">
      <c r="A94" s="71" t="s">
        <v>46</v>
      </c>
      <c r="B94" s="124" t="s">
        <v>237</v>
      </c>
      <c r="C94" s="35"/>
      <c r="D94" s="35">
        <v>600</v>
      </c>
      <c r="E94" s="35"/>
      <c r="F94" s="35"/>
      <c r="G94" s="35"/>
      <c r="H94" s="35">
        <v>600</v>
      </c>
      <c r="I94" s="35"/>
      <c r="J94" s="35"/>
      <c r="K94" s="35"/>
      <c r="L94" s="35">
        <v>600</v>
      </c>
      <c r="M94" s="35"/>
      <c r="N94" s="35"/>
      <c r="O94" s="35" t="s">
        <v>246</v>
      </c>
      <c r="P94" s="35" t="s">
        <v>327</v>
      </c>
    </row>
    <row r="95" spans="1:16" ht="34.5" x14ac:dyDescent="0.35">
      <c r="A95" s="71" t="s">
        <v>47</v>
      </c>
      <c r="B95" s="124" t="s">
        <v>238</v>
      </c>
      <c r="C95" s="35"/>
      <c r="D95" s="35">
        <v>1900</v>
      </c>
      <c r="E95" s="35"/>
      <c r="F95" s="35"/>
      <c r="G95" s="35"/>
      <c r="H95" s="35">
        <v>1900</v>
      </c>
      <c r="I95" s="35"/>
      <c r="J95" s="35"/>
      <c r="K95" s="35"/>
      <c r="L95" s="35">
        <v>1900</v>
      </c>
      <c r="M95" s="35"/>
      <c r="N95" s="35"/>
      <c r="O95" s="35" t="s">
        <v>246</v>
      </c>
      <c r="P95" s="35" t="s">
        <v>327</v>
      </c>
    </row>
    <row r="96" spans="1:16" ht="34.5" x14ac:dyDescent="0.35">
      <c r="A96" s="72" t="s">
        <v>49</v>
      </c>
      <c r="B96" s="74" t="s">
        <v>50</v>
      </c>
      <c r="C96" s="43"/>
      <c r="D96" s="44">
        <f>SUM(D97:D99)</f>
        <v>6504</v>
      </c>
      <c r="E96" s="44">
        <f t="shared" ref="E96:M96" si="2">SUM(E97:E99)</f>
        <v>480</v>
      </c>
      <c r="F96" s="44">
        <f t="shared" si="2"/>
        <v>0</v>
      </c>
      <c r="G96" s="44">
        <f t="shared" si="2"/>
        <v>0</v>
      </c>
      <c r="H96" s="44">
        <f t="shared" si="2"/>
        <v>5900</v>
      </c>
      <c r="I96" s="44">
        <f t="shared" si="2"/>
        <v>480</v>
      </c>
      <c r="J96" s="44">
        <f t="shared" si="2"/>
        <v>0</v>
      </c>
      <c r="K96" s="44">
        <f t="shared" si="2"/>
        <v>0</v>
      </c>
      <c r="L96" s="44">
        <f t="shared" si="2"/>
        <v>5900</v>
      </c>
      <c r="M96" s="44">
        <f t="shared" si="2"/>
        <v>480</v>
      </c>
      <c r="N96" s="44"/>
      <c r="O96" s="44" t="s">
        <v>255</v>
      </c>
      <c r="P96" s="4" t="s">
        <v>327</v>
      </c>
    </row>
    <row r="97" spans="1:17" ht="54" customHeight="1" x14ac:dyDescent="0.35">
      <c r="A97" s="71" t="s">
        <v>51</v>
      </c>
      <c r="B97" s="124" t="s">
        <v>148</v>
      </c>
      <c r="C97" s="35"/>
      <c r="D97" s="35">
        <v>604</v>
      </c>
      <c r="E97" s="35"/>
      <c r="F97" s="35"/>
      <c r="G97" s="35"/>
      <c r="H97" s="35">
        <v>0</v>
      </c>
      <c r="I97" s="35"/>
      <c r="J97" s="35"/>
      <c r="K97" s="35"/>
      <c r="L97" s="35">
        <v>0</v>
      </c>
      <c r="M97" s="35"/>
      <c r="N97" s="35"/>
      <c r="O97" s="35" t="s">
        <v>357</v>
      </c>
      <c r="P97" s="35" t="s">
        <v>327</v>
      </c>
    </row>
    <row r="98" spans="1:17" ht="38.5" customHeight="1" x14ac:dyDescent="0.35">
      <c r="A98" s="174" t="s">
        <v>149</v>
      </c>
      <c r="B98" s="176" t="s">
        <v>239</v>
      </c>
      <c r="C98" s="35"/>
      <c r="D98" s="35">
        <v>4800</v>
      </c>
      <c r="E98" s="35">
        <v>480</v>
      </c>
      <c r="F98" s="35"/>
      <c r="G98" s="35"/>
      <c r="H98" s="35">
        <v>4800</v>
      </c>
      <c r="I98" s="35">
        <v>480</v>
      </c>
      <c r="J98" s="35"/>
      <c r="K98" s="35"/>
      <c r="L98" s="35">
        <v>4800</v>
      </c>
      <c r="M98" s="35">
        <v>480</v>
      </c>
      <c r="N98" s="35"/>
      <c r="O98" s="35" t="s">
        <v>269</v>
      </c>
      <c r="P98" s="35" t="s">
        <v>327</v>
      </c>
    </row>
    <row r="99" spans="1:17" ht="39.65" customHeight="1" x14ac:dyDescent="0.35">
      <c r="A99" s="175"/>
      <c r="B99" s="177"/>
      <c r="C99" s="35"/>
      <c r="D99" s="35">
        <v>1100</v>
      </c>
      <c r="E99" s="35"/>
      <c r="F99" s="35"/>
      <c r="G99" s="35"/>
      <c r="H99" s="35">
        <v>1100</v>
      </c>
      <c r="I99" s="35"/>
      <c r="J99" s="35"/>
      <c r="K99" s="35"/>
      <c r="L99" s="35">
        <v>1100</v>
      </c>
      <c r="M99" s="35"/>
      <c r="N99" s="35"/>
      <c r="O99" s="35" t="s">
        <v>247</v>
      </c>
      <c r="P99" s="35" t="s">
        <v>327</v>
      </c>
    </row>
    <row r="100" spans="1:17" ht="43.5" customHeight="1" x14ac:dyDescent="0.35">
      <c r="A100" s="73" t="s">
        <v>52</v>
      </c>
      <c r="B100" s="74" t="s">
        <v>53</v>
      </c>
      <c r="C100" s="4"/>
      <c r="D100" s="4">
        <f>SUM(D101:D102)</f>
        <v>1941.5</v>
      </c>
      <c r="E100" s="4">
        <f t="shared" ref="E100:M100" si="3">SUM(E101:E102)</f>
        <v>0</v>
      </c>
      <c r="F100" s="4">
        <f t="shared" si="3"/>
        <v>0</v>
      </c>
      <c r="G100" s="4">
        <f t="shared" si="3"/>
        <v>0</v>
      </c>
      <c r="H100" s="4">
        <f t="shared" si="3"/>
        <v>1941.5</v>
      </c>
      <c r="I100" s="4">
        <f t="shared" si="3"/>
        <v>0</v>
      </c>
      <c r="J100" s="4">
        <f t="shared" si="3"/>
        <v>0</v>
      </c>
      <c r="K100" s="4">
        <f t="shared" si="3"/>
        <v>0</v>
      </c>
      <c r="L100" s="4">
        <f t="shared" si="3"/>
        <v>1941.5</v>
      </c>
      <c r="M100" s="4">
        <f t="shared" si="3"/>
        <v>0</v>
      </c>
      <c r="N100" s="4"/>
      <c r="O100" s="4" t="s">
        <v>256</v>
      </c>
      <c r="P100" s="4" t="s">
        <v>293</v>
      </c>
    </row>
    <row r="101" spans="1:17" ht="34.5" customHeight="1" x14ac:dyDescent="0.35">
      <c r="A101" s="71" t="s">
        <v>54</v>
      </c>
      <c r="B101" s="124" t="s">
        <v>240</v>
      </c>
      <c r="C101" s="35"/>
      <c r="D101" s="35">
        <v>1100</v>
      </c>
      <c r="E101" s="35"/>
      <c r="F101" s="35"/>
      <c r="G101" s="35"/>
      <c r="H101" s="35">
        <v>1100</v>
      </c>
      <c r="I101" s="35"/>
      <c r="J101" s="35"/>
      <c r="K101" s="35"/>
      <c r="L101" s="35">
        <v>1100</v>
      </c>
      <c r="M101" s="35"/>
      <c r="N101" s="35"/>
      <c r="O101" s="35" t="s">
        <v>358</v>
      </c>
      <c r="P101" s="35" t="s">
        <v>327</v>
      </c>
    </row>
    <row r="102" spans="1:17" ht="45" customHeight="1" x14ac:dyDescent="0.35">
      <c r="A102" s="71" t="s">
        <v>55</v>
      </c>
      <c r="B102" s="124" t="s">
        <v>241</v>
      </c>
      <c r="C102" s="35"/>
      <c r="D102" s="35">
        <v>841.5</v>
      </c>
      <c r="E102" s="35"/>
      <c r="F102" s="35"/>
      <c r="G102" s="35"/>
      <c r="H102" s="35">
        <v>841.5</v>
      </c>
      <c r="I102" s="35"/>
      <c r="J102" s="35"/>
      <c r="K102" s="35"/>
      <c r="L102" s="35">
        <v>841.5</v>
      </c>
      <c r="M102" s="35"/>
      <c r="N102" s="35"/>
      <c r="O102" s="35" t="s">
        <v>359</v>
      </c>
      <c r="P102" s="35" t="s">
        <v>327</v>
      </c>
    </row>
    <row r="103" spans="1:17" ht="46" x14ac:dyDescent="0.35">
      <c r="A103" s="73" t="s">
        <v>56</v>
      </c>
      <c r="B103" s="74" t="s">
        <v>150</v>
      </c>
      <c r="C103" s="4"/>
      <c r="D103" s="4">
        <v>2850</v>
      </c>
      <c r="E103" s="4"/>
      <c r="F103" s="4"/>
      <c r="G103" s="4"/>
      <c r="H103" s="4">
        <f>H104</f>
        <v>2850</v>
      </c>
      <c r="I103" s="4"/>
      <c r="J103" s="4"/>
      <c r="K103" s="4"/>
      <c r="L103" s="4">
        <f>L104</f>
        <v>2850</v>
      </c>
      <c r="M103" s="4"/>
      <c r="N103" s="4"/>
      <c r="O103" s="4" t="s">
        <v>257</v>
      </c>
      <c r="P103" s="4" t="s">
        <v>327</v>
      </c>
    </row>
    <row r="104" spans="1:17" ht="23" x14ac:dyDescent="0.35">
      <c r="A104" s="71" t="s">
        <v>57</v>
      </c>
      <c r="B104" s="124" t="s">
        <v>95</v>
      </c>
      <c r="C104" s="35"/>
      <c r="D104" s="35">
        <v>2850</v>
      </c>
      <c r="E104" s="35"/>
      <c r="F104" s="35"/>
      <c r="G104" s="35"/>
      <c r="H104" s="35">
        <v>2850</v>
      </c>
      <c r="I104" s="35"/>
      <c r="J104" s="35"/>
      <c r="K104" s="35"/>
      <c r="L104" s="35">
        <v>2850</v>
      </c>
      <c r="M104" s="35"/>
      <c r="N104" s="35"/>
      <c r="O104" s="35" t="s">
        <v>257</v>
      </c>
      <c r="P104" s="35" t="s">
        <v>327</v>
      </c>
    </row>
    <row r="105" spans="1:17" ht="43.4" customHeight="1" x14ac:dyDescent="0.35">
      <c r="A105" s="73" t="s">
        <v>58</v>
      </c>
      <c r="B105" s="74" t="s">
        <v>151</v>
      </c>
      <c r="C105" s="14"/>
      <c r="D105" s="4">
        <f>SUM(D106:D109)</f>
        <v>7249.5</v>
      </c>
      <c r="E105" s="4">
        <f t="shared" ref="E105:M105" si="4">SUM(E106:E109)</f>
        <v>0</v>
      </c>
      <c r="F105" s="4">
        <f t="shared" si="4"/>
        <v>0</v>
      </c>
      <c r="G105" s="4">
        <f t="shared" si="4"/>
        <v>0</v>
      </c>
      <c r="H105" s="4">
        <f>SUM(H106:H109)</f>
        <v>6499.5</v>
      </c>
      <c r="I105" s="4">
        <f t="shared" si="4"/>
        <v>0</v>
      </c>
      <c r="J105" s="4">
        <f t="shared" si="4"/>
        <v>0</v>
      </c>
      <c r="K105" s="4">
        <f t="shared" si="4"/>
        <v>0</v>
      </c>
      <c r="L105" s="4">
        <f t="shared" si="4"/>
        <v>6499.5</v>
      </c>
      <c r="M105" s="4">
        <f t="shared" si="4"/>
        <v>0</v>
      </c>
      <c r="N105" s="4"/>
      <c r="O105" s="4" t="s">
        <v>329</v>
      </c>
      <c r="P105" s="4" t="s">
        <v>327</v>
      </c>
    </row>
    <row r="106" spans="1:17" ht="46.75" customHeight="1" x14ac:dyDescent="0.35">
      <c r="A106" s="71" t="s">
        <v>59</v>
      </c>
      <c r="B106" s="124" t="s">
        <v>96</v>
      </c>
      <c r="C106" s="35"/>
      <c r="D106" s="35">
        <v>150</v>
      </c>
      <c r="E106" s="35"/>
      <c r="F106" s="35"/>
      <c r="G106" s="35"/>
      <c r="H106" s="35">
        <v>150</v>
      </c>
      <c r="I106" s="35"/>
      <c r="J106" s="35"/>
      <c r="K106" s="35"/>
      <c r="L106" s="35">
        <v>150</v>
      </c>
      <c r="M106" s="35"/>
      <c r="N106" s="125"/>
      <c r="O106" s="125" t="s">
        <v>330</v>
      </c>
      <c r="P106" s="35" t="s">
        <v>327</v>
      </c>
    </row>
    <row r="107" spans="1:17" ht="57.5" x14ac:dyDescent="0.35">
      <c r="A107" s="41" t="s">
        <v>60</v>
      </c>
      <c r="B107" s="124" t="s">
        <v>242</v>
      </c>
      <c r="C107" s="35"/>
      <c r="D107" s="35">
        <v>1250</v>
      </c>
      <c r="E107" s="35"/>
      <c r="F107" s="35"/>
      <c r="G107" s="35"/>
      <c r="H107" s="35">
        <v>1250</v>
      </c>
      <c r="I107" s="35"/>
      <c r="J107" s="35"/>
      <c r="K107" s="35"/>
      <c r="L107" s="35">
        <v>1250</v>
      </c>
      <c r="M107" s="35"/>
      <c r="N107" s="35"/>
      <c r="O107" s="35" t="s">
        <v>246</v>
      </c>
      <c r="P107" s="35" t="s">
        <v>327</v>
      </c>
    </row>
    <row r="108" spans="1:17" ht="34.5" x14ac:dyDescent="0.35">
      <c r="A108" s="41" t="s">
        <v>61</v>
      </c>
      <c r="B108" s="124" t="s">
        <v>243</v>
      </c>
      <c r="C108" s="35"/>
      <c r="D108" s="35">
        <v>3015.5</v>
      </c>
      <c r="E108" s="35"/>
      <c r="F108" s="35"/>
      <c r="G108" s="35"/>
      <c r="H108" s="35">
        <v>3015.5</v>
      </c>
      <c r="I108" s="35"/>
      <c r="J108" s="35"/>
      <c r="K108" s="35"/>
      <c r="L108" s="35">
        <v>3015.5</v>
      </c>
      <c r="M108" s="35"/>
      <c r="N108" s="35"/>
      <c r="O108" s="35" t="s">
        <v>246</v>
      </c>
      <c r="P108" s="35" t="s">
        <v>327</v>
      </c>
    </row>
    <row r="109" spans="1:17" ht="23" x14ac:dyDescent="0.35">
      <c r="A109" s="41" t="s">
        <v>62</v>
      </c>
      <c r="B109" s="124" t="s">
        <v>152</v>
      </c>
      <c r="C109" s="35"/>
      <c r="D109" s="35">
        <v>2834</v>
      </c>
      <c r="E109" s="35"/>
      <c r="F109" s="35"/>
      <c r="G109" s="35"/>
      <c r="H109" s="35">
        <v>2084</v>
      </c>
      <c r="I109" s="35"/>
      <c r="J109" s="35"/>
      <c r="K109" s="35"/>
      <c r="L109" s="35">
        <v>2084</v>
      </c>
      <c r="M109" s="35"/>
      <c r="N109" s="35"/>
      <c r="O109" s="35" t="s">
        <v>317</v>
      </c>
      <c r="P109" s="35" t="s">
        <v>327</v>
      </c>
    </row>
    <row r="110" spans="1:17" ht="14.5" customHeight="1" x14ac:dyDescent="0.35">
      <c r="A110" s="45"/>
      <c r="B110" s="185" t="s">
        <v>164</v>
      </c>
      <c r="C110" s="186"/>
      <c r="D110" s="161">
        <f>SUM(D78,D89,D96,D100,D103,D105)</f>
        <v>54769.93</v>
      </c>
      <c r="E110" s="4">
        <f t="shared" ref="E110:M110" si="5">SUM(E78+E89+E96+E100+E103+E105)</f>
        <v>480</v>
      </c>
      <c r="F110" s="4">
        <f t="shared" si="5"/>
        <v>0</v>
      </c>
      <c r="G110" s="4">
        <f t="shared" si="5"/>
        <v>0</v>
      </c>
      <c r="H110" s="4">
        <f t="shared" si="5"/>
        <v>51133.490000000005</v>
      </c>
      <c r="I110" s="4">
        <f t="shared" si="5"/>
        <v>480</v>
      </c>
      <c r="J110" s="4">
        <f t="shared" si="5"/>
        <v>0</v>
      </c>
      <c r="K110" s="4">
        <f t="shared" si="5"/>
        <v>0</v>
      </c>
      <c r="L110" s="4">
        <f t="shared" si="5"/>
        <v>51133.490000000005</v>
      </c>
      <c r="M110" s="4">
        <f t="shared" si="5"/>
        <v>480</v>
      </c>
      <c r="O110" s="4"/>
      <c r="P110" s="4"/>
      <c r="Q110" s="138"/>
    </row>
    <row r="111" spans="1:17" ht="14.5" customHeight="1" x14ac:dyDescent="0.35">
      <c r="A111" s="178" t="s">
        <v>219</v>
      </c>
      <c r="B111" s="179"/>
      <c r="C111" s="179"/>
      <c r="D111" s="179"/>
      <c r="E111" s="179"/>
      <c r="F111" s="179"/>
      <c r="G111" s="179"/>
      <c r="H111" s="179"/>
      <c r="I111" s="179"/>
      <c r="J111" s="179"/>
      <c r="K111" s="179"/>
      <c r="L111" s="179"/>
      <c r="M111" s="179"/>
      <c r="N111" s="179"/>
      <c r="O111" s="84"/>
      <c r="P111" s="83"/>
    </row>
    <row r="112" spans="1:17" ht="49.4" customHeight="1" x14ac:dyDescent="0.35">
      <c r="A112" s="42" t="s">
        <v>63</v>
      </c>
      <c r="B112" s="46" t="s">
        <v>64</v>
      </c>
      <c r="C112" s="14"/>
      <c r="D112" s="4">
        <f>SUM(D113:D114)</f>
        <v>9698.380000000001</v>
      </c>
      <c r="E112" s="4">
        <f t="shared" ref="E112:M112" si="6">SUM(E113:E114)</f>
        <v>565</v>
      </c>
      <c r="F112" s="4">
        <f t="shared" si="6"/>
        <v>0</v>
      </c>
      <c r="G112" s="4">
        <f t="shared" si="6"/>
        <v>0</v>
      </c>
      <c r="H112" s="4">
        <f t="shared" si="6"/>
        <v>8363.0499999999993</v>
      </c>
      <c r="I112" s="4">
        <f t="shared" si="6"/>
        <v>565</v>
      </c>
      <c r="J112" s="4">
        <f t="shared" si="6"/>
        <v>0</v>
      </c>
      <c r="K112" s="4">
        <f t="shared" si="6"/>
        <v>0</v>
      </c>
      <c r="L112" s="36">
        <f t="shared" si="6"/>
        <v>8363.0499999999993</v>
      </c>
      <c r="M112" s="4">
        <f t="shared" si="6"/>
        <v>565</v>
      </c>
      <c r="N112" s="4"/>
      <c r="O112" s="4" t="s">
        <v>334</v>
      </c>
      <c r="P112" s="35" t="s">
        <v>327</v>
      </c>
    </row>
    <row r="113" spans="1:16" ht="34.5" x14ac:dyDescent="0.35">
      <c r="A113" s="95" t="s">
        <v>65</v>
      </c>
      <c r="B113" s="40" t="s">
        <v>153</v>
      </c>
      <c r="C113" s="35"/>
      <c r="D113" s="35">
        <v>5650</v>
      </c>
      <c r="E113" s="35">
        <v>565</v>
      </c>
      <c r="F113" s="35"/>
      <c r="G113" s="35"/>
      <c r="H113" s="35">
        <v>5650</v>
      </c>
      <c r="I113" s="35">
        <v>565</v>
      </c>
      <c r="J113" s="35"/>
      <c r="K113" s="35"/>
      <c r="L113" s="22">
        <v>5650</v>
      </c>
      <c r="M113" s="35">
        <v>565</v>
      </c>
      <c r="N113" s="35"/>
      <c r="O113" s="35" t="s">
        <v>248</v>
      </c>
      <c r="P113" s="35" t="s">
        <v>327</v>
      </c>
    </row>
    <row r="114" spans="1:16" ht="36" customHeight="1" x14ac:dyDescent="0.35">
      <c r="A114" s="95" t="s">
        <v>66</v>
      </c>
      <c r="B114" s="40" t="s">
        <v>97</v>
      </c>
      <c r="C114" s="35"/>
      <c r="D114" s="35">
        <v>4048.38</v>
      </c>
      <c r="E114" s="35"/>
      <c r="F114" s="35"/>
      <c r="G114" s="35"/>
      <c r="H114" s="35">
        <v>2713.05</v>
      </c>
      <c r="I114" s="35"/>
      <c r="J114" s="35"/>
      <c r="K114" s="35"/>
      <c r="L114" s="35">
        <v>2713.05</v>
      </c>
      <c r="M114" s="35"/>
      <c r="N114" s="35"/>
      <c r="O114" s="35" t="s">
        <v>335</v>
      </c>
      <c r="P114" s="4" t="s">
        <v>327</v>
      </c>
    </row>
    <row r="115" spans="1:16" ht="48.65" customHeight="1" x14ac:dyDescent="0.35">
      <c r="A115" s="42" t="s">
        <v>67</v>
      </c>
      <c r="B115" s="46" t="s">
        <v>68</v>
      </c>
      <c r="C115" s="14"/>
      <c r="D115" s="14">
        <f>SUM(D116:D118)</f>
        <v>2700</v>
      </c>
      <c r="E115" s="14">
        <f t="shared" ref="E115:M115" si="7">SUM(E116:E118)</f>
        <v>0</v>
      </c>
      <c r="F115" s="14">
        <f t="shared" si="7"/>
        <v>0</v>
      </c>
      <c r="G115" s="14">
        <f t="shared" si="7"/>
        <v>0</v>
      </c>
      <c r="H115" s="14">
        <f t="shared" si="7"/>
        <v>2145.25</v>
      </c>
      <c r="I115" s="14">
        <f t="shared" si="7"/>
        <v>0</v>
      </c>
      <c r="J115" s="14">
        <f t="shared" si="7"/>
        <v>0</v>
      </c>
      <c r="K115" s="14">
        <f t="shared" si="7"/>
        <v>0</v>
      </c>
      <c r="L115" s="14">
        <f t="shared" si="7"/>
        <v>2145.25</v>
      </c>
      <c r="M115" s="14">
        <f t="shared" si="7"/>
        <v>0</v>
      </c>
      <c r="N115" s="14"/>
      <c r="O115" s="14" t="s">
        <v>365</v>
      </c>
      <c r="P115" s="14" t="s">
        <v>327</v>
      </c>
    </row>
    <row r="116" spans="1:16" ht="37.75" customHeight="1" x14ac:dyDescent="0.35">
      <c r="A116" s="95" t="s">
        <v>69</v>
      </c>
      <c r="B116" s="40" t="s">
        <v>98</v>
      </c>
      <c r="C116" s="35"/>
      <c r="D116" s="35">
        <v>1500</v>
      </c>
      <c r="E116" s="35"/>
      <c r="F116" s="35"/>
      <c r="G116" s="35"/>
      <c r="H116" s="35">
        <v>945.25</v>
      </c>
      <c r="I116" s="35"/>
      <c r="J116" s="35"/>
      <c r="K116" s="35"/>
      <c r="L116" s="35">
        <v>945.25</v>
      </c>
      <c r="M116" s="35"/>
      <c r="N116" s="35"/>
      <c r="O116" s="35" t="s">
        <v>336</v>
      </c>
      <c r="P116" s="35" t="s">
        <v>327</v>
      </c>
    </row>
    <row r="117" spans="1:16" ht="42.65" customHeight="1" x14ac:dyDescent="0.35">
      <c r="A117" s="95" t="s">
        <v>70</v>
      </c>
      <c r="B117" s="40" t="s">
        <v>99</v>
      </c>
      <c r="C117" s="35"/>
      <c r="D117" s="35">
        <v>600</v>
      </c>
      <c r="E117" s="35"/>
      <c r="F117" s="35"/>
      <c r="G117" s="35"/>
      <c r="H117" s="35">
        <v>600</v>
      </c>
      <c r="I117" s="35"/>
      <c r="J117" s="35"/>
      <c r="K117" s="35"/>
      <c r="L117" s="35">
        <v>600</v>
      </c>
      <c r="M117" s="35"/>
      <c r="N117" s="35"/>
      <c r="O117" s="35" t="s">
        <v>246</v>
      </c>
      <c r="P117" s="35" t="s">
        <v>327</v>
      </c>
    </row>
    <row r="118" spans="1:16" ht="40.4" customHeight="1" x14ac:dyDescent="0.35">
      <c r="A118" s="95" t="s">
        <v>71</v>
      </c>
      <c r="B118" s="40" t="s">
        <v>100</v>
      </c>
      <c r="C118" s="35"/>
      <c r="D118" s="35">
        <v>600</v>
      </c>
      <c r="E118" s="35"/>
      <c r="F118" s="35"/>
      <c r="G118" s="35"/>
      <c r="H118" s="35">
        <v>600</v>
      </c>
      <c r="I118" s="35"/>
      <c r="J118" s="35"/>
      <c r="K118" s="35"/>
      <c r="L118" s="35">
        <v>600</v>
      </c>
      <c r="M118" s="35"/>
      <c r="N118" s="35"/>
      <c r="O118" s="35" t="s">
        <v>246</v>
      </c>
      <c r="P118" s="35" t="s">
        <v>327</v>
      </c>
    </row>
    <row r="119" spans="1:16" ht="34.4" customHeight="1" x14ac:dyDescent="0.35">
      <c r="A119" s="47" t="s">
        <v>101</v>
      </c>
      <c r="B119" s="39" t="s">
        <v>102</v>
      </c>
      <c r="C119" s="35"/>
      <c r="D119" s="4">
        <v>21750</v>
      </c>
      <c r="E119" s="35"/>
      <c r="F119" s="35"/>
      <c r="G119" s="35"/>
      <c r="H119" s="4">
        <f>H120</f>
        <v>21750</v>
      </c>
      <c r="I119" s="35"/>
      <c r="J119" s="35"/>
      <c r="K119" s="35"/>
      <c r="L119" s="4">
        <f>L120</f>
        <v>21750</v>
      </c>
      <c r="M119" s="35"/>
      <c r="N119" s="35"/>
      <c r="O119" s="35" t="s">
        <v>337</v>
      </c>
      <c r="P119" s="35" t="s">
        <v>327</v>
      </c>
    </row>
    <row r="120" spans="1:16" ht="33.65" customHeight="1" x14ac:dyDescent="0.35">
      <c r="A120" s="41" t="s">
        <v>104</v>
      </c>
      <c r="B120" s="27" t="s">
        <v>103</v>
      </c>
      <c r="C120" s="35"/>
      <c r="D120" s="35">
        <v>21750</v>
      </c>
      <c r="E120" s="35"/>
      <c r="F120" s="35"/>
      <c r="G120" s="35"/>
      <c r="H120" s="35">
        <v>21750</v>
      </c>
      <c r="I120" s="35"/>
      <c r="J120" s="35"/>
      <c r="K120" s="35"/>
      <c r="L120" s="35">
        <v>21750</v>
      </c>
      <c r="M120" s="35"/>
      <c r="N120" s="35"/>
      <c r="O120" s="35" t="s">
        <v>337</v>
      </c>
      <c r="P120" s="3" t="s">
        <v>327</v>
      </c>
    </row>
    <row r="121" spans="1:16" ht="34.75" customHeight="1" x14ac:dyDescent="0.35">
      <c r="A121" s="41"/>
      <c r="B121" s="11" t="s">
        <v>163</v>
      </c>
      <c r="C121" s="4"/>
      <c r="D121" s="203">
        <f>SUM(D112+D115+D119)</f>
        <v>34148.380000000005</v>
      </c>
      <c r="E121" s="203">
        <f t="shared" ref="E121:M121" si="8">SUM(E112+E115+E119)</f>
        <v>565</v>
      </c>
      <c r="F121" s="203">
        <f t="shared" si="8"/>
        <v>0</v>
      </c>
      <c r="G121" s="203">
        <f t="shared" si="8"/>
        <v>0</v>
      </c>
      <c r="H121" s="203">
        <f t="shared" si="8"/>
        <v>32258.3</v>
      </c>
      <c r="I121" s="203">
        <f t="shared" si="8"/>
        <v>565</v>
      </c>
      <c r="J121" s="203">
        <f t="shared" si="8"/>
        <v>0</v>
      </c>
      <c r="K121" s="203">
        <f t="shared" si="8"/>
        <v>0</v>
      </c>
      <c r="L121" s="203">
        <f>SUM(L112+L115+L119)</f>
        <v>32258.3</v>
      </c>
      <c r="M121" s="139">
        <f t="shared" si="8"/>
        <v>565</v>
      </c>
      <c r="N121" s="139"/>
      <c r="O121" s="139"/>
      <c r="P121" s="139"/>
    </row>
    <row r="122" spans="1:16" ht="30" customHeight="1" x14ac:dyDescent="0.35">
      <c r="A122" s="166" t="s">
        <v>105</v>
      </c>
      <c r="B122" s="167"/>
      <c r="C122" s="167"/>
      <c r="D122" s="167"/>
      <c r="E122" s="167"/>
      <c r="F122" s="167"/>
      <c r="G122" s="167"/>
      <c r="H122" s="167"/>
      <c r="I122" s="167"/>
      <c r="J122" s="167"/>
      <c r="K122" s="167"/>
      <c r="L122" s="167"/>
      <c r="M122" s="167"/>
      <c r="N122" s="167"/>
      <c r="O122" s="84"/>
      <c r="P122" s="83"/>
    </row>
    <row r="123" spans="1:16" ht="45" customHeight="1" x14ac:dyDescent="0.35">
      <c r="A123" s="42" t="s">
        <v>72</v>
      </c>
      <c r="B123" s="74" t="s">
        <v>73</v>
      </c>
      <c r="C123" s="4"/>
      <c r="D123" s="4">
        <f>SUM(D124:D127)</f>
        <v>32214.35</v>
      </c>
      <c r="E123" s="4">
        <f>SUM(E124:E128)</f>
        <v>260</v>
      </c>
      <c r="F123" s="4">
        <f>SUM(F124:F128)</f>
        <v>0</v>
      </c>
      <c r="G123" s="4">
        <f>SUM(G124:G128)</f>
        <v>0</v>
      </c>
      <c r="H123" s="4">
        <f>H124+H125+H126+H127</f>
        <v>31725.61</v>
      </c>
      <c r="I123" s="4">
        <f>SUM(I124:I128)</f>
        <v>260</v>
      </c>
      <c r="J123" s="4">
        <f>SUM(J124:J128)</f>
        <v>0</v>
      </c>
      <c r="K123" s="4">
        <f>SUM(K124:K128)</f>
        <v>0</v>
      </c>
      <c r="L123" s="4">
        <f>SUM(L124:L127)</f>
        <v>31725.61</v>
      </c>
      <c r="M123" s="4">
        <f>SUM(M124:M128)</f>
        <v>260</v>
      </c>
      <c r="N123" s="4"/>
      <c r="O123" s="4" t="s">
        <v>366</v>
      </c>
      <c r="P123" s="4" t="s">
        <v>327</v>
      </c>
    </row>
    <row r="124" spans="1:16" ht="81" customHeight="1" x14ac:dyDescent="0.35">
      <c r="A124" s="41" t="s">
        <v>74</v>
      </c>
      <c r="B124" s="124" t="s">
        <v>154</v>
      </c>
      <c r="C124" s="35"/>
      <c r="D124" s="35">
        <v>534.25</v>
      </c>
      <c r="E124" s="35"/>
      <c r="F124" s="35"/>
      <c r="G124" s="35"/>
      <c r="H124" s="35">
        <v>534.25</v>
      </c>
      <c r="I124" s="35"/>
      <c r="J124" s="35"/>
      <c r="K124" s="35"/>
      <c r="L124" s="35">
        <v>534.25</v>
      </c>
      <c r="M124" s="35"/>
      <c r="N124" s="35"/>
      <c r="O124" s="35" t="s">
        <v>246</v>
      </c>
      <c r="P124" s="125" t="s">
        <v>327</v>
      </c>
    </row>
    <row r="125" spans="1:16" ht="50.5" customHeight="1" x14ac:dyDescent="0.35">
      <c r="A125" s="41" t="s">
        <v>75</v>
      </c>
      <c r="B125" s="124" t="s">
        <v>155</v>
      </c>
      <c r="C125" s="35"/>
      <c r="D125" s="35">
        <v>2600</v>
      </c>
      <c r="E125" s="35">
        <v>260</v>
      </c>
      <c r="F125" s="35"/>
      <c r="G125" s="35"/>
      <c r="H125" s="35">
        <v>2600</v>
      </c>
      <c r="I125" s="35">
        <v>260</v>
      </c>
      <c r="J125" s="35"/>
      <c r="K125" s="35"/>
      <c r="L125" s="35">
        <v>2600</v>
      </c>
      <c r="M125" s="35">
        <v>260</v>
      </c>
      <c r="N125" s="35"/>
      <c r="O125" s="35" t="s">
        <v>338</v>
      </c>
      <c r="P125" s="35" t="s">
        <v>327</v>
      </c>
    </row>
    <row r="126" spans="1:16" ht="30.65" customHeight="1" x14ac:dyDescent="0.35">
      <c r="A126" s="41" t="s">
        <v>106</v>
      </c>
      <c r="B126" s="124" t="s">
        <v>156</v>
      </c>
      <c r="C126" s="35"/>
      <c r="D126" s="35">
        <v>1000</v>
      </c>
      <c r="E126" s="35"/>
      <c r="F126" s="35"/>
      <c r="G126" s="35"/>
      <c r="H126" s="35">
        <v>1000</v>
      </c>
      <c r="I126" s="35"/>
      <c r="J126" s="35"/>
      <c r="K126" s="35"/>
      <c r="L126" s="35">
        <v>1000</v>
      </c>
      <c r="M126" s="35"/>
      <c r="N126" s="35"/>
      <c r="O126" s="35" t="s">
        <v>339</v>
      </c>
      <c r="P126" s="35" t="s">
        <v>327</v>
      </c>
    </row>
    <row r="127" spans="1:16" ht="37" customHeight="1" x14ac:dyDescent="0.35">
      <c r="A127" s="181" t="s">
        <v>76</v>
      </c>
      <c r="B127" s="176" t="s">
        <v>77</v>
      </c>
      <c r="C127" s="183"/>
      <c r="D127" s="164">
        <v>28080.1</v>
      </c>
      <c r="E127" s="164"/>
      <c r="F127" s="164"/>
      <c r="G127" s="164"/>
      <c r="H127" s="164">
        <v>27591.360000000001</v>
      </c>
      <c r="I127" s="164"/>
      <c r="J127" s="164"/>
      <c r="K127" s="164"/>
      <c r="L127" s="164">
        <v>27591.360000000001</v>
      </c>
      <c r="M127" s="164"/>
      <c r="N127" s="125"/>
      <c r="O127" s="125" t="s">
        <v>246</v>
      </c>
      <c r="P127" s="125" t="s">
        <v>327</v>
      </c>
    </row>
    <row r="128" spans="1:16" ht="1.4" hidden="1" customHeight="1" x14ac:dyDescent="0.35">
      <c r="A128" s="182"/>
      <c r="B128" s="177"/>
      <c r="C128" s="184"/>
      <c r="D128" s="165"/>
      <c r="E128" s="165"/>
      <c r="F128" s="165"/>
      <c r="G128" s="165"/>
      <c r="H128" s="165"/>
      <c r="I128" s="165"/>
      <c r="J128" s="165"/>
      <c r="K128" s="165"/>
      <c r="L128" s="165"/>
      <c r="M128" s="165"/>
      <c r="N128" s="126"/>
      <c r="O128" s="126" t="s">
        <v>259</v>
      </c>
      <c r="P128" s="35" t="s">
        <v>327</v>
      </c>
    </row>
    <row r="129" spans="1:16" ht="60" customHeight="1" x14ac:dyDescent="0.35">
      <c r="A129" s="42" t="s">
        <v>78</v>
      </c>
      <c r="B129" s="74" t="s">
        <v>80</v>
      </c>
      <c r="C129" s="14"/>
      <c r="D129" s="4">
        <f>SUM(D130:D131)</f>
        <v>1515.75</v>
      </c>
      <c r="E129" s="4"/>
      <c r="F129" s="4"/>
      <c r="G129" s="4"/>
      <c r="H129" s="4">
        <f>H130+H131</f>
        <v>1515.75</v>
      </c>
      <c r="I129" s="4"/>
      <c r="J129" s="4"/>
      <c r="K129" s="4"/>
      <c r="L129" s="4">
        <f>L130+L131</f>
        <v>1515.75</v>
      </c>
      <c r="M129" s="4"/>
      <c r="N129" s="4"/>
      <c r="O129" s="4" t="s">
        <v>259</v>
      </c>
      <c r="P129" s="35" t="s">
        <v>327</v>
      </c>
    </row>
    <row r="130" spans="1:16" ht="72" customHeight="1" x14ac:dyDescent="0.35">
      <c r="A130" s="45" t="s">
        <v>79</v>
      </c>
      <c r="B130" s="13" t="s">
        <v>206</v>
      </c>
      <c r="C130" s="50"/>
      <c r="D130" s="50">
        <v>1057.5</v>
      </c>
      <c r="E130" s="50"/>
      <c r="F130" s="35"/>
      <c r="G130" s="35"/>
      <c r="H130" s="35">
        <v>1057.5</v>
      </c>
      <c r="I130" s="50"/>
      <c r="J130" s="35"/>
      <c r="K130" s="35"/>
      <c r="L130" s="35">
        <v>1057.5</v>
      </c>
      <c r="M130" s="50"/>
      <c r="N130" s="50"/>
      <c r="O130" s="50" t="s">
        <v>270</v>
      </c>
      <c r="P130" s="35" t="s">
        <v>327</v>
      </c>
    </row>
    <row r="131" spans="1:16" ht="49.5" customHeight="1" x14ac:dyDescent="0.35">
      <c r="A131" s="45" t="s">
        <v>157</v>
      </c>
      <c r="B131" s="70" t="s">
        <v>207</v>
      </c>
      <c r="C131" s="50"/>
      <c r="D131" s="50">
        <v>458.25</v>
      </c>
      <c r="E131" s="50"/>
      <c r="F131" s="35"/>
      <c r="G131" s="35"/>
      <c r="H131" s="35">
        <v>458.25</v>
      </c>
      <c r="I131" s="50"/>
      <c r="J131" s="35"/>
      <c r="K131" s="35"/>
      <c r="L131" s="35">
        <v>458.25</v>
      </c>
      <c r="M131" s="50"/>
      <c r="N131" s="50"/>
      <c r="O131" s="50" t="s">
        <v>340</v>
      </c>
      <c r="P131" s="35" t="s">
        <v>327</v>
      </c>
    </row>
    <row r="132" spans="1:16" ht="26.5" customHeight="1" x14ac:dyDescent="0.35">
      <c r="A132" s="45"/>
      <c r="B132" s="12" t="s">
        <v>162</v>
      </c>
      <c r="C132" s="14"/>
      <c r="D132" s="107">
        <f t="shared" ref="D132:M132" si="9">SUM(D123+D129)</f>
        <v>33730.1</v>
      </c>
      <c r="E132" s="140">
        <f t="shared" si="9"/>
        <v>260</v>
      </c>
      <c r="F132" s="140">
        <f t="shared" si="9"/>
        <v>0</v>
      </c>
      <c r="G132" s="140">
        <f t="shared" si="9"/>
        <v>0</v>
      </c>
      <c r="H132" s="140">
        <f t="shared" si="9"/>
        <v>33241.360000000001</v>
      </c>
      <c r="I132" s="140">
        <f t="shared" si="9"/>
        <v>260</v>
      </c>
      <c r="J132" s="140">
        <f t="shared" si="9"/>
        <v>0</v>
      </c>
      <c r="K132" s="140">
        <f t="shared" si="9"/>
        <v>0</v>
      </c>
      <c r="L132" s="140">
        <f t="shared" si="9"/>
        <v>33241.360000000001</v>
      </c>
      <c r="M132" s="140">
        <f t="shared" si="9"/>
        <v>260</v>
      </c>
      <c r="N132" s="140">
        <v>0</v>
      </c>
      <c r="O132" s="15"/>
      <c r="P132" s="15"/>
    </row>
    <row r="133" spans="1:16" ht="27" customHeight="1" x14ac:dyDescent="0.35">
      <c r="A133" s="166" t="s">
        <v>81</v>
      </c>
      <c r="B133" s="167"/>
      <c r="C133" s="167"/>
      <c r="D133" s="167"/>
      <c r="E133" s="167"/>
      <c r="F133" s="167"/>
      <c r="G133" s="167"/>
      <c r="H133" s="167"/>
      <c r="I133" s="167"/>
      <c r="J133" s="167"/>
      <c r="K133" s="167"/>
      <c r="L133" s="167"/>
      <c r="M133" s="167"/>
      <c r="N133" s="167"/>
      <c r="O133" s="110"/>
      <c r="P133" s="83"/>
    </row>
    <row r="134" spans="1:16" ht="70.5" customHeight="1" x14ac:dyDescent="0.35">
      <c r="A134" s="51" t="s">
        <v>89</v>
      </c>
      <c r="B134" s="146" t="s">
        <v>265</v>
      </c>
      <c r="C134" s="52"/>
      <c r="D134" s="36">
        <v>2444</v>
      </c>
      <c r="E134" s="36"/>
      <c r="F134" s="36"/>
      <c r="G134" s="36"/>
      <c r="H134" s="36">
        <f>SUM(H135:H137)</f>
        <v>2216.91</v>
      </c>
      <c r="I134" s="36"/>
      <c r="J134" s="36"/>
      <c r="K134" s="36"/>
      <c r="L134" s="36">
        <f>SUM(L135:L137)</f>
        <v>2216.91</v>
      </c>
      <c r="M134" s="36"/>
      <c r="N134" s="36"/>
      <c r="O134" s="22"/>
      <c r="P134" s="142" t="s">
        <v>295</v>
      </c>
    </row>
    <row r="135" spans="1:16" ht="91" customHeight="1" x14ac:dyDescent="0.35">
      <c r="A135" s="30" t="s">
        <v>158</v>
      </c>
      <c r="B135" s="147" t="s">
        <v>266</v>
      </c>
      <c r="C135" s="31"/>
      <c r="D135" s="22">
        <v>417.6</v>
      </c>
      <c r="E135" s="22"/>
      <c r="F135" s="22"/>
      <c r="G135" s="22"/>
      <c r="H135" s="22">
        <v>294.41000000000003</v>
      </c>
      <c r="I135" s="22"/>
      <c r="J135" s="22"/>
      <c r="K135" s="22"/>
      <c r="L135" s="22">
        <v>294.41000000000003</v>
      </c>
      <c r="M135" s="22"/>
      <c r="N135" s="22"/>
      <c r="O135" s="22" t="s">
        <v>341</v>
      </c>
      <c r="P135" s="143" t="s">
        <v>354</v>
      </c>
    </row>
    <row r="136" spans="1:16" ht="54" customHeight="1" x14ac:dyDescent="0.35">
      <c r="A136" s="30" t="s">
        <v>220</v>
      </c>
      <c r="B136" s="147" t="s">
        <v>263</v>
      </c>
      <c r="C136" s="31"/>
      <c r="D136" s="22">
        <v>100</v>
      </c>
      <c r="E136" s="22"/>
      <c r="F136" s="22"/>
      <c r="G136" s="22"/>
      <c r="H136" s="22">
        <v>99</v>
      </c>
      <c r="I136" s="22"/>
      <c r="J136" s="22"/>
      <c r="K136" s="22"/>
      <c r="L136" s="22">
        <v>99</v>
      </c>
      <c r="M136" s="22"/>
      <c r="N136" s="22"/>
      <c r="O136" s="22" t="s">
        <v>342</v>
      </c>
      <c r="P136" s="143" t="s">
        <v>343</v>
      </c>
    </row>
    <row r="137" spans="1:16" ht="49.5" customHeight="1" x14ac:dyDescent="0.35">
      <c r="A137" s="30" t="s">
        <v>230</v>
      </c>
      <c r="B137" s="147" t="s">
        <v>264</v>
      </c>
      <c r="C137" s="31"/>
      <c r="D137" s="22">
        <v>1926.4</v>
      </c>
      <c r="E137" s="22"/>
      <c r="F137" s="22"/>
      <c r="G137" s="22"/>
      <c r="H137" s="22">
        <v>1823.5</v>
      </c>
      <c r="I137" s="22"/>
      <c r="J137" s="22"/>
      <c r="K137" s="22"/>
      <c r="L137" s="22">
        <v>1823.5</v>
      </c>
      <c r="M137" s="22"/>
      <c r="N137" s="22"/>
      <c r="O137" s="22" t="s">
        <v>249</v>
      </c>
      <c r="P137" s="143" t="s">
        <v>344</v>
      </c>
    </row>
    <row r="138" spans="1:16" ht="58.5" customHeight="1" x14ac:dyDescent="0.35">
      <c r="A138" s="51" t="s">
        <v>90</v>
      </c>
      <c r="B138" s="146" t="s">
        <v>159</v>
      </c>
      <c r="C138" s="52"/>
      <c r="D138" s="36">
        <v>61897.38</v>
      </c>
      <c r="E138" s="36"/>
      <c r="F138" s="36"/>
      <c r="G138" s="36"/>
      <c r="H138" s="36">
        <f>SUM(H139:H143)</f>
        <v>59913.09</v>
      </c>
      <c r="I138" s="36"/>
      <c r="J138" s="36"/>
      <c r="K138" s="36"/>
      <c r="L138" s="36">
        <f>SUM(L139:L143)</f>
        <v>59913.09</v>
      </c>
      <c r="M138" s="36"/>
      <c r="N138" s="36"/>
      <c r="O138" s="22"/>
      <c r="P138" s="144" t="s">
        <v>295</v>
      </c>
    </row>
    <row r="139" spans="1:16" ht="46" x14ac:dyDescent="0.35">
      <c r="A139" s="30" t="s">
        <v>176</v>
      </c>
      <c r="B139" s="147" t="s">
        <v>231</v>
      </c>
      <c r="C139" s="31"/>
      <c r="D139" s="22">
        <v>6927.68</v>
      </c>
      <c r="E139" s="22"/>
      <c r="F139" s="22"/>
      <c r="G139" s="22"/>
      <c r="H139" s="22">
        <v>6887.18</v>
      </c>
      <c r="I139" s="22"/>
      <c r="J139" s="22"/>
      <c r="K139" s="22"/>
      <c r="L139" s="22">
        <v>6887.18</v>
      </c>
      <c r="M139" s="22"/>
      <c r="N139" s="22"/>
      <c r="O139" s="22" t="s">
        <v>353</v>
      </c>
      <c r="P139" s="145" t="s">
        <v>345</v>
      </c>
    </row>
    <row r="140" spans="1:16" ht="57" customHeight="1" x14ac:dyDescent="0.35">
      <c r="A140" s="30" t="s">
        <v>177</v>
      </c>
      <c r="B140" s="147" t="s">
        <v>232</v>
      </c>
      <c r="C140" s="31"/>
      <c r="D140" s="22">
        <v>5500</v>
      </c>
      <c r="E140" s="22"/>
      <c r="F140" s="22"/>
      <c r="G140" s="22"/>
      <c r="H140" s="22">
        <v>5500</v>
      </c>
      <c r="I140" s="22"/>
      <c r="J140" s="22"/>
      <c r="K140" s="22"/>
      <c r="L140" s="22">
        <v>5500</v>
      </c>
      <c r="M140" s="22"/>
      <c r="N140" s="22"/>
      <c r="O140" s="141" t="s">
        <v>346</v>
      </c>
      <c r="P140" s="145" t="s">
        <v>295</v>
      </c>
    </row>
    <row r="141" spans="1:16" ht="97.5" customHeight="1" x14ac:dyDescent="0.35">
      <c r="A141" s="30" t="s">
        <v>178</v>
      </c>
      <c r="B141" s="147" t="s">
        <v>179</v>
      </c>
      <c r="C141" s="31"/>
      <c r="D141" s="22">
        <v>15790.5</v>
      </c>
      <c r="E141" s="22"/>
      <c r="F141" s="22"/>
      <c r="G141" s="22"/>
      <c r="H141" s="22">
        <v>15790.5</v>
      </c>
      <c r="I141" s="22"/>
      <c r="J141" s="22"/>
      <c r="K141" s="22"/>
      <c r="L141" s="22">
        <v>15790.5</v>
      </c>
      <c r="M141" s="22"/>
      <c r="N141" s="22"/>
      <c r="O141" s="141" t="s">
        <v>347</v>
      </c>
      <c r="P141" s="145" t="s">
        <v>295</v>
      </c>
    </row>
    <row r="142" spans="1:16" ht="80.5" x14ac:dyDescent="0.35">
      <c r="A142" s="30" t="s">
        <v>180</v>
      </c>
      <c r="B142" s="147" t="s">
        <v>181</v>
      </c>
      <c r="C142" s="31"/>
      <c r="D142" s="22">
        <v>12799.2</v>
      </c>
      <c r="E142" s="22"/>
      <c r="F142" s="22"/>
      <c r="G142" s="22"/>
      <c r="H142" s="22">
        <v>12318.72</v>
      </c>
      <c r="I142" s="22"/>
      <c r="J142" s="22"/>
      <c r="K142" s="22"/>
      <c r="L142" s="22">
        <v>12318.72</v>
      </c>
      <c r="M142" s="22"/>
      <c r="N142" s="22"/>
      <c r="O142" s="141" t="s">
        <v>348</v>
      </c>
      <c r="P142" s="145" t="s">
        <v>349</v>
      </c>
    </row>
    <row r="143" spans="1:16" ht="80.5" x14ac:dyDescent="0.35">
      <c r="A143" s="30" t="s">
        <v>221</v>
      </c>
      <c r="B143" s="147" t="s">
        <v>222</v>
      </c>
      <c r="C143" s="31"/>
      <c r="D143" s="22">
        <v>20880</v>
      </c>
      <c r="E143" s="22"/>
      <c r="F143" s="22"/>
      <c r="G143" s="22"/>
      <c r="H143" s="22">
        <v>19416.689999999999</v>
      </c>
      <c r="I143" s="22"/>
      <c r="J143" s="22"/>
      <c r="K143" s="22"/>
      <c r="L143" s="22">
        <v>19416.689999999999</v>
      </c>
      <c r="M143" s="22"/>
      <c r="N143" s="22"/>
      <c r="O143" s="141" t="s">
        <v>350</v>
      </c>
      <c r="P143" s="145" t="s">
        <v>351</v>
      </c>
    </row>
    <row r="144" spans="1:16" ht="47.25" customHeight="1" x14ac:dyDescent="0.35">
      <c r="A144" s="51" t="s">
        <v>91</v>
      </c>
      <c r="B144" s="146" t="s">
        <v>267</v>
      </c>
      <c r="C144" s="52"/>
      <c r="D144" s="36">
        <v>357.2</v>
      </c>
      <c r="E144" s="36"/>
      <c r="F144" s="36"/>
      <c r="G144" s="36"/>
      <c r="H144" s="36">
        <v>269.27999999999997</v>
      </c>
      <c r="I144" s="36"/>
      <c r="J144" s="36"/>
      <c r="K144" s="36"/>
      <c r="L144" s="36">
        <v>269.27999999999997</v>
      </c>
      <c r="M144" s="36"/>
      <c r="N144" s="36"/>
      <c r="O144" s="22"/>
      <c r="P144" s="144" t="s">
        <v>295</v>
      </c>
    </row>
    <row r="145" spans="1:16" ht="57.5" x14ac:dyDescent="0.35">
      <c r="A145" s="30" t="s">
        <v>160</v>
      </c>
      <c r="B145" s="147" t="s">
        <v>268</v>
      </c>
      <c r="C145" s="31"/>
      <c r="D145" s="22">
        <v>357.2</v>
      </c>
      <c r="E145" s="22"/>
      <c r="F145" s="22"/>
      <c r="G145" s="22"/>
      <c r="H145" s="22">
        <v>269.27999999999997</v>
      </c>
      <c r="I145" s="22"/>
      <c r="J145" s="22"/>
      <c r="K145" s="22"/>
      <c r="L145" s="22">
        <v>269.27999999999997</v>
      </c>
      <c r="M145" s="22"/>
      <c r="N145" s="22"/>
      <c r="O145" s="22" t="s">
        <v>352</v>
      </c>
      <c r="P145" s="145" t="s">
        <v>367</v>
      </c>
    </row>
    <row r="146" spans="1:16" x14ac:dyDescent="0.35">
      <c r="A146" s="108"/>
      <c r="B146" s="162" t="s">
        <v>161</v>
      </c>
      <c r="C146" s="163"/>
      <c r="D146" s="107">
        <f>SUM(D134,D138,D144)</f>
        <v>64698.579999999994</v>
      </c>
      <c r="E146" s="109"/>
      <c r="F146" s="109"/>
      <c r="G146" s="109"/>
      <c r="H146" s="107">
        <f>H134+H138+H144</f>
        <v>62399.28</v>
      </c>
      <c r="I146" s="107"/>
      <c r="J146" s="107"/>
      <c r="K146" s="107"/>
      <c r="L146" s="107">
        <f>L134+L138+L144</f>
        <v>62399.28</v>
      </c>
      <c r="M146" s="109"/>
      <c r="N146" s="111"/>
      <c r="O146" s="112"/>
      <c r="P146" s="115"/>
    </row>
    <row r="147" spans="1:16" x14ac:dyDescent="0.35">
      <c r="A147" s="153"/>
      <c r="B147" s="154" t="s">
        <v>223</v>
      </c>
      <c r="C147" s="15">
        <f>SUM(C33)</f>
        <v>558.5</v>
      </c>
      <c r="D147" s="15">
        <f>SUM(D20,D33,D49,D56,D76,D110,D121,D132,D146)</f>
        <v>1027992.6299999999</v>
      </c>
      <c r="E147" s="15">
        <f>SUM(E33,E49,E56,E110,E121,E132)</f>
        <v>81472.399999999994</v>
      </c>
      <c r="F147" s="15">
        <f>SUM(F49)</f>
        <v>7100</v>
      </c>
      <c r="G147" s="15">
        <f>SUM(G20,G33)</f>
        <v>558.5</v>
      </c>
      <c r="H147" s="15">
        <f>SUM(H20,H33,H49,H56,H76,H110,H121,H132,H146)</f>
        <v>955335.3110000001</v>
      </c>
      <c r="I147" s="202">
        <f>SUM(I49,I56,I110,I121,I132,I26)</f>
        <v>100740.45</v>
      </c>
      <c r="J147" s="15">
        <f>SUM(J49)</f>
        <v>7008.71</v>
      </c>
      <c r="K147" s="15">
        <f>SUM(K20,K33)</f>
        <v>558.5</v>
      </c>
      <c r="L147" s="15">
        <f>SUM(L20,L33,L49,L56,L76,L110,L121,L132,L146)</f>
        <v>952696.03100000008</v>
      </c>
      <c r="M147" s="202">
        <f>SUM(M49,M56,M110,M121,M132,M26)</f>
        <v>100740.45</v>
      </c>
      <c r="N147" s="150">
        <f>SUM(N49)</f>
        <v>7008.71</v>
      </c>
      <c r="O147" s="106"/>
      <c r="P147" s="115"/>
    </row>
    <row r="148" spans="1:16" ht="118.5" customHeight="1" x14ac:dyDescent="0.35">
      <c r="D148" s="64"/>
      <c r="E148" s="64"/>
      <c r="H148" s="64"/>
      <c r="L148" s="64"/>
    </row>
  </sheetData>
  <mergeCells count="37">
    <mergeCell ref="B2:N2"/>
    <mergeCell ref="C4:F4"/>
    <mergeCell ref="G4:J4"/>
    <mergeCell ref="K4:N4"/>
    <mergeCell ref="B4:B6"/>
    <mergeCell ref="A34:N34"/>
    <mergeCell ref="A21:N21"/>
    <mergeCell ref="A8:N8"/>
    <mergeCell ref="C5:F5"/>
    <mergeCell ref="G5:J5"/>
    <mergeCell ref="K5:N5"/>
    <mergeCell ref="A4:A6"/>
    <mergeCell ref="A57:N57"/>
    <mergeCell ref="A50:N50"/>
    <mergeCell ref="A133:N133"/>
    <mergeCell ref="A122:N122"/>
    <mergeCell ref="A127:A128"/>
    <mergeCell ref="B127:B128"/>
    <mergeCell ref="C127:C128"/>
    <mergeCell ref="D127:D128"/>
    <mergeCell ref="E127:E128"/>
    <mergeCell ref="F127:F128"/>
    <mergeCell ref="G127:G128"/>
    <mergeCell ref="B110:C110"/>
    <mergeCell ref="B146:C146"/>
    <mergeCell ref="M127:M128"/>
    <mergeCell ref="B77:N77"/>
    <mergeCell ref="A85:A87"/>
    <mergeCell ref="B85:B87"/>
    <mergeCell ref="A98:A99"/>
    <mergeCell ref="B98:B99"/>
    <mergeCell ref="A111:N111"/>
    <mergeCell ref="H127:H128"/>
    <mergeCell ref="I127:I128"/>
    <mergeCell ref="J127:J128"/>
    <mergeCell ref="K127:K128"/>
    <mergeCell ref="L127:L128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differentFirst="1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0" zoomScaleNormal="80" workbookViewId="0">
      <selection activeCell="D50" sqref="D50"/>
    </sheetView>
  </sheetViews>
  <sheetFormatPr defaultRowHeight="14.5" x14ac:dyDescent="0.35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Нелли Николаевна ПАВЛОВСКАЯ</dc:creator>
  <cp:lastModifiedBy>Татьяна Николаевна Чепрасова</cp:lastModifiedBy>
  <cp:lastPrinted>2019-02-13T13:45:24Z</cp:lastPrinted>
  <dcterms:created xsi:type="dcterms:W3CDTF">2015-02-06T13:26:50Z</dcterms:created>
  <dcterms:modified xsi:type="dcterms:W3CDTF">2019-03-06T06:55:52Z</dcterms:modified>
</cp:coreProperties>
</file>