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60" windowWidth="23256" windowHeight="9372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256" i="1" l="1"/>
  <c r="H242" i="1"/>
  <c r="L206" i="1"/>
  <c r="L183" i="1"/>
  <c r="H258" i="1"/>
  <c r="H246" i="1"/>
  <c r="H244" i="1"/>
  <c r="H241" i="1"/>
  <c r="H243" i="1"/>
  <c r="H250" i="1"/>
  <c r="H254" i="1"/>
  <c r="H257" i="1"/>
  <c r="H259" i="1" l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F240" i="1"/>
  <c r="D240" i="1"/>
  <c r="G259" i="1"/>
  <c r="G258" i="1"/>
  <c r="C259" i="1"/>
  <c r="C258" i="1"/>
  <c r="E259" i="1" l="1"/>
  <c r="D258" i="1"/>
  <c r="D256" i="1"/>
  <c r="D255" i="1"/>
  <c r="D254" i="1"/>
  <c r="D257" i="1" l="1"/>
  <c r="D259" i="1" s="1"/>
  <c r="D250" i="1"/>
  <c r="D246" i="1"/>
  <c r="D244" i="1"/>
  <c r="D243" i="1"/>
  <c r="D242" i="1"/>
  <c r="D241" i="1"/>
  <c r="D245" i="1"/>
  <c r="D247" i="1"/>
  <c r="D248" i="1"/>
  <c r="D249" i="1"/>
  <c r="D251" i="1"/>
  <c r="D252" i="1"/>
  <c r="D253" i="1"/>
  <c r="F160" i="1" l="1"/>
  <c r="G160" i="1"/>
  <c r="H160" i="1"/>
  <c r="D160" i="1"/>
  <c r="H255" i="1"/>
  <c r="F255" i="1"/>
  <c r="C184" i="1"/>
  <c r="I127" i="1" l="1"/>
  <c r="H127" i="1"/>
  <c r="E127" i="1"/>
  <c r="D127" i="1" l="1"/>
  <c r="D33" i="1" l="1"/>
  <c r="G16" i="1" l="1"/>
  <c r="A11" i="2" l="1"/>
  <c r="J257" i="1" l="1"/>
  <c r="F257" i="1"/>
  <c r="J256" i="1"/>
  <c r="F256" i="1"/>
  <c r="J254" i="1"/>
  <c r="F254" i="1"/>
  <c r="J242" i="1"/>
  <c r="F242" i="1"/>
  <c r="H33" i="1"/>
  <c r="J127" i="1" l="1"/>
  <c r="H102" i="1"/>
  <c r="D102" i="1"/>
  <c r="J241" i="1" l="1"/>
  <c r="J243" i="1"/>
  <c r="J244" i="1"/>
  <c r="J245" i="1"/>
  <c r="J246" i="1"/>
  <c r="J247" i="1"/>
  <c r="J248" i="1"/>
  <c r="J249" i="1"/>
  <c r="J250" i="1"/>
  <c r="J251" i="1"/>
  <c r="J252" i="1"/>
  <c r="J253" i="1"/>
  <c r="J255" i="1"/>
  <c r="H245" i="1"/>
  <c r="H247" i="1"/>
  <c r="H248" i="1"/>
  <c r="H249" i="1"/>
  <c r="H251" i="1"/>
  <c r="H252" i="1"/>
  <c r="H253" i="1"/>
  <c r="F241" i="1"/>
  <c r="F243" i="1"/>
  <c r="F244" i="1"/>
  <c r="F245" i="1"/>
  <c r="F246" i="1"/>
  <c r="F247" i="1"/>
  <c r="F248" i="1"/>
  <c r="F249" i="1"/>
  <c r="F250" i="1"/>
  <c r="F251" i="1"/>
  <c r="F252" i="1"/>
  <c r="F253" i="1"/>
  <c r="H240" i="1"/>
  <c r="J240" i="1"/>
  <c r="D16" i="1"/>
  <c r="F16" i="1"/>
  <c r="E16" i="1"/>
  <c r="C16" i="1"/>
  <c r="E232" i="1" l="1"/>
  <c r="G232" i="1" l="1"/>
  <c r="F232" i="1"/>
  <c r="J184" i="1"/>
  <c r="C22" i="1"/>
  <c r="J22" i="1"/>
  <c r="I22" i="1"/>
  <c r="F22" i="1"/>
  <c r="E22" i="1"/>
  <c r="G127" i="1"/>
  <c r="F259" i="1" l="1"/>
  <c r="I259" i="1"/>
  <c r="J259" i="1"/>
</calcChain>
</file>

<file path=xl/sharedStrings.xml><?xml version="1.0" encoding="utf-8"?>
<sst xmlns="http://schemas.openxmlformats.org/spreadsheetml/2006/main" count="375" uniqueCount="69">
  <si>
    <t>Информация</t>
  </si>
  <si>
    <t>о территориальной структуре финансирования</t>
  </si>
  <si>
    <t>государственной программы</t>
  </si>
  <si>
    <t>(за счет средств всех источников)</t>
  </si>
  <si>
    <t>№ п/п</t>
  </si>
  <si>
    <t>Наименование муниципального образования</t>
  </si>
  <si>
    <t xml:space="preserve">Фактическое финансирование </t>
  </si>
  <si>
    <t>Федеральный бюджет</t>
  </si>
  <si>
    <t>Областной бюджет</t>
  </si>
  <si>
    <t>Местные бюджеты</t>
  </si>
  <si>
    <t>Прочие источники</t>
  </si>
  <si>
    <t xml:space="preserve">      Информация представляется в отношении всех средств, распределенных по муниципальным районам (городскому округу), включая средства, распределенные юридическим лицам (в том числе государственным учреждениям, субъектам малого предпринимательства, иным юридическим лицам) и физическим лицам, находящимся на территории данного муниципального района (городского округа).</t>
  </si>
  <si>
    <t>Бокситогорский муниципальный район</t>
  </si>
  <si>
    <t>Волосовский муниципальный район</t>
  </si>
  <si>
    <t>Волховский муниципальный район</t>
  </si>
  <si>
    <t>Всеволожский муниципальный район</t>
  </si>
  <si>
    <t>Гатчинский муниципальный район</t>
  </si>
  <si>
    <t>Кингисеппский муниципальный район</t>
  </si>
  <si>
    <t>Киришский муниципальный район</t>
  </si>
  <si>
    <t>Кировский муниципальный район</t>
  </si>
  <si>
    <t>Лодейнопольский муниципальный район</t>
  </si>
  <si>
    <t>Ломоносовский муниципальный район</t>
  </si>
  <si>
    <t>Лужский муниципальный район</t>
  </si>
  <si>
    <t>Подпорожский муниципальный район</t>
  </si>
  <si>
    <t>Приозерский муниципальный район</t>
  </si>
  <si>
    <t>Сланцевский муниципальный район</t>
  </si>
  <si>
    <t>Тихвинский муниципальный район</t>
  </si>
  <si>
    <t>Сосновоборский городской округ</t>
  </si>
  <si>
    <t>Общеобластные расходы</t>
  </si>
  <si>
    <t>Тосненский муниципальный район</t>
  </si>
  <si>
    <t>Всего по подпрограмме</t>
  </si>
  <si>
    <t xml:space="preserve">     Наименование государственной программы: «Устойчивое общественное развитие в Ленинградской области»</t>
  </si>
  <si>
    <t xml:space="preserve">     Ответственный исполнитель: комитет по местному самоуправлению, межнациональным и межконфессиональным отношениям Ленинградской области</t>
  </si>
  <si>
    <t>Выборгский район</t>
  </si>
  <si>
    <t>Подпрограмма 3  147 - оз</t>
  </si>
  <si>
    <t>План на 2020 год</t>
  </si>
  <si>
    <t>Подпрограмма1</t>
  </si>
  <si>
    <t>Подпрограмма2</t>
  </si>
  <si>
    <t>Подпрограмма 3 "Развитие общественной инфраструктуры муниципального значения в Ленинградской области"</t>
  </si>
  <si>
    <t xml:space="preserve">Подпрограмма 4 "Развитие системы защиты прав потребителей" </t>
  </si>
  <si>
    <t xml:space="preserve">Подпрограмма 3  Конкурс "Инициативный гражданин в Ленинградской области </t>
  </si>
  <si>
    <t>Подпрограмма 3  3 - оз</t>
  </si>
  <si>
    <t xml:space="preserve">Подпрограмма 9 «Государственная поддержка социально ориентированных некоммерческих организаций»
</t>
  </si>
  <si>
    <t>Всего</t>
  </si>
  <si>
    <t>Общеобластные расходы по 3ПП</t>
  </si>
  <si>
    <t>Областной             бюджет</t>
  </si>
  <si>
    <t>Местные           бюджеты</t>
  </si>
  <si>
    <t>Подпрограмма 3  Гранты</t>
  </si>
  <si>
    <t>Областной   бюджет</t>
  </si>
  <si>
    <t>Местные    бюджеты</t>
  </si>
  <si>
    <t>Выборгский муниципальный район</t>
  </si>
  <si>
    <t xml:space="preserve">Подпрограмма 6 "Молодёжь Ленинградской области" </t>
  </si>
  <si>
    <t>Областной            бюджет</t>
  </si>
  <si>
    <t>Местные            бюджеты</t>
  </si>
  <si>
    <t xml:space="preserve">Подпрограмма  8 «Профилактика асоциального поведения в молодежной среде»
</t>
  </si>
  <si>
    <t xml:space="preserve">Подпрограмма 7 «Патриотическое воспитание граждан в Ленинградской области»
</t>
  </si>
  <si>
    <t xml:space="preserve">Подпрограмма 5 "Общество и власть" </t>
  </si>
  <si>
    <t>ВСЕГО по ГП ЛО</t>
  </si>
  <si>
    <t>Подпрограмма 10 "Развитие международных и межрегиональных связей Ленинградской области</t>
  </si>
  <si>
    <t>Всего по госпрограмме</t>
  </si>
  <si>
    <t>Областной         бюджет</t>
  </si>
  <si>
    <t>Местные          бюджеты</t>
  </si>
  <si>
    <t>Приложение 4</t>
  </si>
  <si>
    <t>Областной  бюджет</t>
  </si>
  <si>
    <t>Местные   бюджеты</t>
  </si>
  <si>
    <t>План на 2021 год</t>
  </si>
  <si>
    <t>Наименование                           муниципального образования</t>
  </si>
  <si>
    <t>План на 2021год</t>
  </si>
  <si>
    <t>Местные         бюджеты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</si>
</sst>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\ _₽"/>
    <numFmt numFmtId="165" formatCode="0.00,"/>
  </numFmts>
  <fonts count="1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43" fontId="9" fillId="0" borderId="0" applyFont="0" applyFill="0" applyBorder="0" applyAlignment="0" applyProtection="0"/>
  </cellStyleXfs>
  <cellXfs count="10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wrapText="1"/>
    </xf>
    <xf numFmtId="164" fontId="1" fillId="0" borderId="1" xfId="0" applyNumberFormat="1" applyFont="1" applyBorder="1"/>
    <xf numFmtId="0" fontId="1" fillId="0" borderId="7" xfId="0" applyFont="1" applyBorder="1" applyAlignment="1">
      <alignment horizontal="left"/>
    </xf>
    <xf numFmtId="0" fontId="1" fillId="0" borderId="4" xfId="0" applyFont="1" applyBorder="1"/>
    <xf numFmtId="164" fontId="1" fillId="0" borderId="5" xfId="0" applyNumberFormat="1" applyFont="1" applyBorder="1"/>
    <xf numFmtId="0" fontId="1" fillId="0" borderId="5" xfId="0" applyFont="1" applyBorder="1"/>
    <xf numFmtId="0" fontId="1" fillId="0" borderId="6" xfId="0" applyFont="1" applyBorder="1"/>
    <xf numFmtId="4" fontId="1" fillId="0" borderId="1" xfId="0" applyNumberFormat="1" applyFont="1" applyBorder="1"/>
    <xf numFmtId="4" fontId="1" fillId="2" borderId="1" xfId="0" applyNumberFormat="1" applyFont="1" applyFill="1" applyBorder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164" fontId="1" fillId="0" borderId="0" xfId="0" applyNumberFormat="1" applyFont="1" applyBorder="1"/>
    <xf numFmtId="2" fontId="1" fillId="0" borderId="1" xfId="0" applyNumberFormat="1" applyFont="1" applyBorder="1"/>
    <xf numFmtId="2" fontId="1" fillId="2" borderId="1" xfId="0" applyNumberFormat="1" applyFont="1" applyFill="1" applyBorder="1"/>
    <xf numFmtId="0" fontId="0" fillId="0" borderId="1" xfId="0" applyBorder="1"/>
    <xf numFmtId="164" fontId="1" fillId="0" borderId="4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9" xfId="0" applyFont="1" applyBorder="1"/>
    <xf numFmtId="2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/>
    <xf numFmtId="4" fontId="1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/>
    <xf numFmtId="2" fontId="1" fillId="0" borderId="0" xfId="0" applyNumberFormat="1" applyFont="1" applyBorder="1"/>
    <xf numFmtId="0" fontId="1" fillId="0" borderId="1" xfId="0" applyFont="1" applyBorder="1"/>
    <xf numFmtId="164" fontId="1" fillId="0" borderId="1" xfId="0" applyNumberFormat="1" applyFont="1" applyBorder="1"/>
    <xf numFmtId="0" fontId="1" fillId="0" borderId="6" xfId="0" applyFont="1" applyBorder="1" applyAlignment="1">
      <alignment horizontal="center"/>
    </xf>
    <xf numFmtId="2" fontId="1" fillId="0" borderId="4" xfId="0" applyNumberFormat="1" applyFont="1" applyBorder="1"/>
    <xf numFmtId="2" fontId="7" fillId="0" borderId="1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center"/>
    </xf>
    <xf numFmtId="2" fontId="1" fillId="0" borderId="5" xfId="0" applyNumberFormat="1" applyFont="1" applyBorder="1"/>
    <xf numFmtId="2" fontId="1" fillId="0" borderId="6" xfId="0" applyNumberFormat="1" applyFont="1" applyBorder="1"/>
    <xf numFmtId="0" fontId="2" fillId="0" borderId="1" xfId="0" applyFont="1" applyBorder="1" applyAlignment="1">
      <alignment horizontal="center" wrapText="1"/>
    </xf>
    <xf numFmtId="4" fontId="1" fillId="0" borderId="0" xfId="0" applyNumberFormat="1" applyFont="1" applyBorder="1"/>
    <xf numFmtId="0" fontId="1" fillId="0" borderId="6" xfId="0" applyFont="1" applyBorder="1" applyAlignment="1"/>
    <xf numFmtId="2" fontId="1" fillId="0" borderId="1" xfId="0" applyNumberFormat="1" applyFont="1" applyBorder="1" applyAlignment="1">
      <alignment horizontal="center"/>
    </xf>
    <xf numFmtId="0" fontId="4" fillId="0" borderId="1" xfId="0" applyFont="1" applyBorder="1"/>
    <xf numFmtId="2" fontId="1" fillId="0" borderId="1" xfId="0" applyNumberFormat="1" applyFont="1" applyBorder="1" applyAlignment="1"/>
    <xf numFmtId="0" fontId="4" fillId="0" borderId="3" xfId="0" applyFont="1" applyBorder="1"/>
    <xf numFmtId="4" fontId="1" fillId="0" borderId="4" xfId="0" applyNumberFormat="1" applyFont="1" applyBorder="1"/>
    <xf numFmtId="4" fontId="1" fillId="0" borderId="5" xfId="0" applyNumberFormat="1" applyFont="1" applyBorder="1"/>
    <xf numFmtId="0" fontId="4" fillId="0" borderId="6" xfId="0" applyFont="1" applyBorder="1"/>
    <xf numFmtId="0" fontId="1" fillId="0" borderId="1" xfId="0" applyFont="1" applyBorder="1" applyAlignment="1">
      <alignment horizontal="left"/>
    </xf>
    <xf numFmtId="4" fontId="10" fillId="0" borderId="1" xfId="0" applyNumberFormat="1" applyFont="1" applyFill="1" applyBorder="1" applyAlignment="1" applyProtection="1">
      <alignment horizontal="right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right" vertical="center" wrapText="1"/>
    </xf>
    <xf numFmtId="4" fontId="1" fillId="0" borderId="3" xfId="0" applyNumberFormat="1" applyFont="1" applyBorder="1"/>
    <xf numFmtId="2" fontId="1" fillId="0" borderId="3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1" fillId="0" borderId="5" xfId="0" applyFont="1" applyBorder="1" applyAlignment="1"/>
    <xf numFmtId="0" fontId="4" fillId="0" borderId="8" xfId="0" applyFont="1" applyFill="1" applyBorder="1" applyAlignment="1">
      <alignment horizontal="left"/>
    </xf>
    <xf numFmtId="2" fontId="4" fillId="0" borderId="1" xfId="0" applyNumberFormat="1" applyFont="1" applyBorder="1"/>
    <xf numFmtId="0" fontId="0" fillId="3" borderId="0" xfId="0" applyFill="1"/>
    <xf numFmtId="4" fontId="0" fillId="0" borderId="0" xfId="0" applyNumberFormat="1"/>
    <xf numFmtId="0" fontId="3" fillId="0" borderId="4" xfId="0" applyFont="1" applyBorder="1"/>
    <xf numFmtId="0" fontId="3" fillId="0" borderId="5" xfId="0" applyFont="1" applyBorder="1"/>
    <xf numFmtId="165" fontId="0" fillId="0" borderId="0" xfId="0" applyNumberFormat="1"/>
    <xf numFmtId="2" fontId="1" fillId="0" borderId="1" xfId="2" applyNumberFormat="1" applyFont="1" applyBorder="1" applyAlignment="1"/>
    <xf numFmtId="4" fontId="1" fillId="0" borderId="1" xfId="0" applyNumberFormat="1" applyFont="1" applyBorder="1"/>
    <xf numFmtId="2" fontId="1" fillId="0" borderId="0" xfId="0" applyNumberFormat="1" applyFont="1"/>
    <xf numFmtId="164" fontId="1" fillId="0" borderId="1" xfId="0" applyNumberFormat="1" applyFont="1" applyBorder="1"/>
    <xf numFmtId="4" fontId="1" fillId="0" borderId="1" xfId="0" applyNumberFormat="1" applyFont="1" applyBorder="1"/>
    <xf numFmtId="2" fontId="1" fillId="0" borderId="1" xfId="0" applyNumberFormat="1" applyFont="1" applyBorder="1"/>
    <xf numFmtId="0" fontId="0" fillId="0" borderId="1" xfId="0" applyBorder="1"/>
    <xf numFmtId="4" fontId="1" fillId="0" borderId="1" xfId="0" applyNumberFormat="1" applyFont="1" applyBorder="1" applyAlignment="1">
      <alignment horizontal="center"/>
    </xf>
    <xf numFmtId="4" fontId="1" fillId="0" borderId="3" xfId="0" applyNumberFormat="1" applyFont="1" applyBorder="1"/>
    <xf numFmtId="2" fontId="1" fillId="0" borderId="0" xfId="0" applyNumberFormat="1" applyFont="1"/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/>
    <xf numFmtId="2" fontId="0" fillId="0" borderId="0" xfId="0" applyNumberFormat="1"/>
    <xf numFmtId="0" fontId="4" fillId="0" borderId="1" xfId="0" applyFont="1" applyFill="1" applyBorder="1"/>
    <xf numFmtId="0" fontId="0" fillId="0" borderId="0" xfId="0" applyBorder="1"/>
    <xf numFmtId="4" fontId="0" fillId="0" borderId="0" xfId="0" applyNumberFormat="1" applyBorder="1"/>
    <xf numFmtId="0" fontId="1" fillId="0" borderId="1" xfId="0" applyFont="1" applyBorder="1" applyAlignment="1">
      <alignment wrapText="1"/>
    </xf>
    <xf numFmtId="2" fontId="1" fillId="2" borderId="1" xfId="2" applyNumberFormat="1" applyFont="1" applyFill="1" applyBorder="1" applyAlignment="1"/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1" fillId="0" borderId="5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/>
    </xf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/>
    </xf>
    <xf numFmtId="0" fontId="5" fillId="0" borderId="0" xfId="0" applyFont="1" applyAlignment="1">
      <alignment horizontal="justify" vertical="center" wrapText="1"/>
    </xf>
    <xf numFmtId="4" fontId="1" fillId="0" borderId="1" xfId="0" applyNumberFormat="1" applyFont="1" applyBorder="1" applyAlignment="1">
      <alignment horizontal="right"/>
    </xf>
    <xf numFmtId="2" fontId="1" fillId="3" borderId="1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04"/>
  <sheetViews>
    <sheetView tabSelected="1" topLeftCell="A130" zoomScale="130" zoomScaleNormal="130" workbookViewId="0">
      <selection activeCell="I262" sqref="I262"/>
    </sheetView>
  </sheetViews>
  <sheetFormatPr defaultRowHeight="14.4"/>
  <cols>
    <col min="1" max="1" width="4.33203125" customWidth="1"/>
    <col min="2" max="2" width="41.5546875" customWidth="1"/>
    <col min="3" max="3" width="15.44140625" customWidth="1"/>
    <col min="4" max="4" width="17.44140625" customWidth="1"/>
    <col min="5" max="5" width="17.6640625" customWidth="1"/>
    <col min="6" max="6" width="12.33203125" customWidth="1"/>
    <col min="7" max="7" width="14.88671875" customWidth="1"/>
    <col min="8" max="8" width="16.88671875" customWidth="1"/>
    <col min="9" max="10" width="15.6640625" customWidth="1"/>
    <col min="11" max="11" width="9.5546875" bestFit="1" customWidth="1"/>
    <col min="12" max="12" width="18.33203125" customWidth="1"/>
    <col min="13" max="13" width="13.6640625" customWidth="1"/>
  </cols>
  <sheetData>
    <row r="1" spans="1:19" ht="15.6">
      <c r="J1" s="105" t="s">
        <v>62</v>
      </c>
      <c r="K1" s="105"/>
      <c r="L1" s="105"/>
      <c r="M1" s="105"/>
      <c r="N1" s="105"/>
      <c r="O1" s="105"/>
      <c r="P1" s="105"/>
      <c r="Q1" s="105"/>
      <c r="R1" s="105"/>
      <c r="S1" s="105"/>
    </row>
    <row r="3" spans="1:19" ht="15.6">
      <c r="A3" s="4"/>
      <c r="B3" s="4"/>
      <c r="C3" s="4"/>
      <c r="D3" s="5" t="s">
        <v>0</v>
      </c>
      <c r="E3" s="4"/>
      <c r="F3" s="5"/>
      <c r="G3" s="4"/>
      <c r="H3" s="4"/>
      <c r="I3" s="4"/>
      <c r="J3" s="4"/>
    </row>
    <row r="4" spans="1:19" ht="15.6">
      <c r="A4" s="4"/>
      <c r="B4" s="4"/>
      <c r="C4" s="4"/>
      <c r="D4" s="6" t="s">
        <v>1</v>
      </c>
      <c r="E4" s="4"/>
      <c r="F4" s="6"/>
      <c r="G4" s="4"/>
      <c r="H4" s="4"/>
      <c r="I4" s="4"/>
      <c r="J4" s="4"/>
    </row>
    <row r="5" spans="1:19" ht="15.6">
      <c r="A5" s="4"/>
      <c r="B5" s="4"/>
      <c r="C5" s="4"/>
      <c r="D5" s="5" t="s">
        <v>2</v>
      </c>
      <c r="E5" s="4"/>
      <c r="F5" s="5"/>
      <c r="G5" s="4"/>
      <c r="H5" s="4"/>
      <c r="I5" s="4"/>
      <c r="J5" s="4"/>
    </row>
    <row r="6" spans="1:19" ht="15.6">
      <c r="A6" s="4"/>
      <c r="B6" s="4"/>
      <c r="C6" s="4"/>
      <c r="D6" s="5" t="s">
        <v>3</v>
      </c>
      <c r="E6" s="4"/>
      <c r="F6" s="5"/>
      <c r="G6" s="4"/>
      <c r="H6" s="4"/>
      <c r="I6" s="4"/>
      <c r="J6" s="4"/>
    </row>
    <row r="7" spans="1:19" ht="15.6">
      <c r="A7" s="4"/>
      <c r="B7" s="4"/>
      <c r="C7" s="4"/>
      <c r="D7" s="4"/>
      <c r="E7" s="4"/>
      <c r="F7" s="4"/>
      <c r="G7" s="4"/>
      <c r="H7" s="4"/>
      <c r="I7" s="4"/>
      <c r="J7" s="4"/>
    </row>
    <row r="8" spans="1:19" ht="32.25" customHeight="1">
      <c r="A8" s="105" t="s">
        <v>31</v>
      </c>
      <c r="B8" s="105"/>
      <c r="C8" s="105"/>
      <c r="D8" s="105"/>
      <c r="E8" s="105"/>
      <c r="F8" s="105"/>
      <c r="G8" s="105"/>
      <c r="H8" s="105"/>
      <c r="I8" s="105"/>
      <c r="J8" s="105"/>
    </row>
    <row r="9" spans="1:19" ht="15" customHeight="1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9" ht="15.6">
      <c r="A10" s="1" t="s">
        <v>32</v>
      </c>
      <c r="B10" s="4"/>
      <c r="C10" s="4"/>
      <c r="D10" s="4"/>
      <c r="E10" s="4"/>
      <c r="F10" s="4"/>
      <c r="G10" s="4"/>
      <c r="H10" s="4"/>
      <c r="I10" s="4"/>
      <c r="J10" s="4"/>
    </row>
    <row r="11" spans="1:19" ht="15.6">
      <c r="A11" s="14"/>
      <c r="B11" s="44" t="s">
        <v>36</v>
      </c>
      <c r="C11" s="62"/>
      <c r="D11" s="63"/>
      <c r="E11" s="63"/>
      <c r="F11" s="63"/>
      <c r="G11" s="63"/>
      <c r="H11" s="63"/>
      <c r="I11" s="63"/>
      <c r="J11" s="63"/>
    </row>
    <row r="12" spans="1:19" ht="15.6" customHeight="1">
      <c r="A12" s="87" t="s">
        <v>4</v>
      </c>
      <c r="B12" s="89" t="s">
        <v>5</v>
      </c>
      <c r="C12" s="91" t="s">
        <v>65</v>
      </c>
      <c r="D12" s="92"/>
      <c r="E12" s="92"/>
      <c r="F12" s="93"/>
      <c r="G12" s="91" t="s">
        <v>6</v>
      </c>
      <c r="H12" s="92"/>
      <c r="I12" s="92"/>
      <c r="J12" s="93"/>
    </row>
    <row r="13" spans="1:19" ht="28.2">
      <c r="A13" s="88"/>
      <c r="B13" s="90"/>
      <c r="C13" s="40" t="s">
        <v>7</v>
      </c>
      <c r="D13" s="40" t="s">
        <v>8</v>
      </c>
      <c r="E13" s="40" t="s">
        <v>9</v>
      </c>
      <c r="F13" s="40" t="s">
        <v>10</v>
      </c>
      <c r="G13" s="40" t="s">
        <v>7</v>
      </c>
      <c r="H13" s="40" t="s">
        <v>8</v>
      </c>
      <c r="I13" s="40" t="s">
        <v>9</v>
      </c>
      <c r="J13" s="40" t="s">
        <v>10</v>
      </c>
    </row>
    <row r="14" spans="1:19" ht="15.6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>
        <v>7</v>
      </c>
      <c r="H14" s="3">
        <v>8</v>
      </c>
      <c r="I14" s="3">
        <v>9</v>
      </c>
      <c r="J14" s="3">
        <v>10</v>
      </c>
    </row>
    <row r="15" spans="1:19" ht="15.6">
      <c r="A15" s="32"/>
      <c r="B15" s="32" t="s">
        <v>28</v>
      </c>
      <c r="C15" s="30">
        <v>901.8</v>
      </c>
      <c r="D15" s="30">
        <v>15721</v>
      </c>
      <c r="E15" s="30"/>
      <c r="F15" s="30"/>
      <c r="G15" s="30">
        <v>901.8</v>
      </c>
      <c r="H15" s="30">
        <v>15721</v>
      </c>
      <c r="I15" s="30"/>
      <c r="J15" s="30"/>
    </row>
    <row r="16" spans="1:19" ht="15.6">
      <c r="A16" s="85" t="s">
        <v>30</v>
      </c>
      <c r="B16" s="86"/>
      <c r="C16" s="30">
        <f>SUM(C15:C15)</f>
        <v>901.8</v>
      </c>
      <c r="D16" s="30">
        <f t="shared" ref="D16:F16" si="0">+SUM(D15:D15)</f>
        <v>15721</v>
      </c>
      <c r="E16" s="30">
        <f t="shared" si="0"/>
        <v>0</v>
      </c>
      <c r="F16" s="30">
        <f t="shared" si="0"/>
        <v>0</v>
      </c>
      <c r="G16" s="30">
        <f>SUM(G15:G15)</f>
        <v>901.8</v>
      </c>
      <c r="H16" s="30">
        <v>15721</v>
      </c>
      <c r="I16" s="30"/>
      <c r="J16" s="30"/>
    </row>
    <row r="17" spans="1:10" ht="15.6">
      <c r="A17" s="10"/>
      <c r="B17" s="44" t="s">
        <v>37</v>
      </c>
      <c r="C17" s="35"/>
      <c r="D17" s="38"/>
      <c r="E17" s="38"/>
      <c r="F17" s="39"/>
      <c r="G17" s="35"/>
      <c r="H17" s="38"/>
      <c r="I17" s="38"/>
      <c r="J17" s="39"/>
    </row>
    <row r="18" spans="1:10" ht="15.6">
      <c r="A18" s="87" t="s">
        <v>4</v>
      </c>
      <c r="B18" s="89" t="s">
        <v>5</v>
      </c>
      <c r="C18" s="91" t="s">
        <v>35</v>
      </c>
      <c r="D18" s="92"/>
      <c r="E18" s="92"/>
      <c r="F18" s="93"/>
      <c r="G18" s="91" t="s">
        <v>6</v>
      </c>
      <c r="H18" s="92"/>
      <c r="I18" s="92"/>
      <c r="J18" s="93"/>
    </row>
    <row r="19" spans="1:10" ht="28.2">
      <c r="A19" s="88"/>
      <c r="B19" s="90"/>
      <c r="C19" s="40" t="s">
        <v>7</v>
      </c>
      <c r="D19" s="40" t="s">
        <v>63</v>
      </c>
      <c r="E19" s="40" t="s">
        <v>64</v>
      </c>
      <c r="F19" s="40" t="s">
        <v>10</v>
      </c>
      <c r="G19" s="40" t="s">
        <v>7</v>
      </c>
      <c r="H19" s="40" t="s">
        <v>8</v>
      </c>
      <c r="I19" s="40" t="s">
        <v>9</v>
      </c>
      <c r="J19" s="40" t="s">
        <v>10</v>
      </c>
    </row>
    <row r="20" spans="1:10" ht="15.6">
      <c r="A20" s="3">
        <v>1</v>
      </c>
      <c r="B20" s="3">
        <v>2</v>
      </c>
      <c r="C20" s="3">
        <v>3</v>
      </c>
      <c r="D20" s="3">
        <v>4</v>
      </c>
      <c r="E20" s="3">
        <v>5</v>
      </c>
      <c r="F20" s="3">
        <v>6</v>
      </c>
      <c r="G20" s="3">
        <v>7</v>
      </c>
      <c r="H20" s="3">
        <v>8</v>
      </c>
      <c r="I20" s="3">
        <v>9</v>
      </c>
      <c r="J20" s="3">
        <v>10</v>
      </c>
    </row>
    <row r="21" spans="1:10" ht="15.6">
      <c r="A21" s="2"/>
      <c r="B21" s="2" t="s">
        <v>28</v>
      </c>
      <c r="C21" s="20">
        <v>63.7</v>
      </c>
      <c r="D21" s="20">
        <v>6008.4</v>
      </c>
      <c r="E21" s="20"/>
      <c r="F21" s="20"/>
      <c r="G21" s="20">
        <v>63.7</v>
      </c>
      <c r="H21" s="30">
        <v>6008.4</v>
      </c>
      <c r="I21" s="20"/>
      <c r="J21" s="20"/>
    </row>
    <row r="22" spans="1:10" ht="15.6">
      <c r="A22" s="85" t="s">
        <v>30</v>
      </c>
      <c r="B22" s="86"/>
      <c r="C22" s="20">
        <f>SUM(C21:C21)</f>
        <v>63.7</v>
      </c>
      <c r="D22" s="30">
        <v>6008.4</v>
      </c>
      <c r="E22" s="20">
        <f>+SUM(E21:E21)</f>
        <v>0</v>
      </c>
      <c r="F22" s="20">
        <f>+SUM(F21:F21)</f>
        <v>0</v>
      </c>
      <c r="G22" s="20">
        <v>63.7</v>
      </c>
      <c r="H22" s="30">
        <v>6008.4</v>
      </c>
      <c r="I22" s="20">
        <f>+SUM(I21:I21)</f>
        <v>0</v>
      </c>
      <c r="J22" s="20">
        <f>+SUM(J21:J21)</f>
        <v>0</v>
      </c>
    </row>
    <row r="23" spans="1:10" ht="15.6">
      <c r="A23" s="50"/>
      <c r="B23" s="49" t="s">
        <v>47</v>
      </c>
      <c r="C23" s="31"/>
      <c r="D23" s="31"/>
      <c r="E23" s="31"/>
      <c r="F23" s="31"/>
      <c r="G23" s="31"/>
      <c r="H23" s="31"/>
      <c r="I23" s="31"/>
      <c r="J23" s="31"/>
    </row>
    <row r="24" spans="1:10" ht="15.6" customHeight="1">
      <c r="A24" s="87" t="s">
        <v>4</v>
      </c>
      <c r="B24" s="89" t="s">
        <v>5</v>
      </c>
      <c r="C24" s="94" t="s">
        <v>65</v>
      </c>
      <c r="D24" s="95"/>
      <c r="E24" s="95"/>
      <c r="F24" s="96"/>
      <c r="G24" s="94" t="s">
        <v>6</v>
      </c>
      <c r="H24" s="95"/>
      <c r="I24" s="95"/>
      <c r="J24" s="96"/>
    </row>
    <row r="25" spans="1:10" ht="28.2">
      <c r="A25" s="88"/>
      <c r="B25" s="90"/>
      <c r="C25" s="40" t="s">
        <v>7</v>
      </c>
      <c r="D25" s="40" t="s">
        <v>48</v>
      </c>
      <c r="E25" s="40" t="s">
        <v>49</v>
      </c>
      <c r="F25" s="40" t="s">
        <v>10</v>
      </c>
      <c r="G25" s="40" t="s">
        <v>7</v>
      </c>
      <c r="H25" s="40" t="s">
        <v>8</v>
      </c>
      <c r="I25" s="40" t="s">
        <v>9</v>
      </c>
      <c r="J25" s="40" t="s">
        <v>10</v>
      </c>
    </row>
    <row r="26" spans="1:10" ht="15.6">
      <c r="A26" s="32">
        <v>1</v>
      </c>
      <c r="B26" s="32" t="s">
        <v>13</v>
      </c>
      <c r="C26" s="43"/>
      <c r="D26" s="43">
        <v>7007</v>
      </c>
      <c r="E26" s="43"/>
      <c r="F26" s="43"/>
      <c r="G26" s="43"/>
      <c r="H26" s="43">
        <v>7007</v>
      </c>
      <c r="I26" s="43"/>
      <c r="J26" s="43"/>
    </row>
    <row r="27" spans="1:10" ht="15.6">
      <c r="A27" s="32">
        <v>2</v>
      </c>
      <c r="B27" s="32" t="s">
        <v>14</v>
      </c>
      <c r="C27" s="43"/>
      <c r="D27" s="43">
        <v>2390</v>
      </c>
      <c r="E27" s="43"/>
      <c r="F27" s="43"/>
      <c r="G27" s="43"/>
      <c r="H27" s="43">
        <v>2390</v>
      </c>
      <c r="I27" s="43"/>
      <c r="J27" s="43"/>
    </row>
    <row r="28" spans="1:10" ht="15.6">
      <c r="A28" s="32">
        <v>3</v>
      </c>
      <c r="B28" s="32" t="s">
        <v>15</v>
      </c>
      <c r="C28" s="43"/>
      <c r="D28" s="43">
        <v>8441</v>
      </c>
      <c r="E28" s="43"/>
      <c r="F28" s="43"/>
      <c r="G28" s="43"/>
      <c r="H28" s="43">
        <v>8441</v>
      </c>
      <c r="I28" s="43"/>
      <c r="J28" s="43"/>
    </row>
    <row r="29" spans="1:10" ht="15.6">
      <c r="A29" s="32">
        <v>4</v>
      </c>
      <c r="B29" s="32" t="s">
        <v>50</v>
      </c>
      <c r="C29" s="43"/>
      <c r="D29" s="43">
        <v>2610</v>
      </c>
      <c r="E29" s="43"/>
      <c r="F29" s="43"/>
      <c r="G29" s="43"/>
      <c r="H29" s="43">
        <v>2610</v>
      </c>
      <c r="I29" s="43"/>
      <c r="J29" s="43"/>
    </row>
    <row r="30" spans="1:10" ht="15.6">
      <c r="A30" s="32">
        <v>5</v>
      </c>
      <c r="B30" s="32" t="s">
        <v>17</v>
      </c>
      <c r="C30" s="43"/>
      <c r="D30" s="43">
        <v>7923</v>
      </c>
      <c r="E30" s="43"/>
      <c r="F30" s="43"/>
      <c r="G30" s="43"/>
      <c r="H30" s="43">
        <v>7923</v>
      </c>
      <c r="I30" s="43"/>
      <c r="J30" s="43"/>
    </row>
    <row r="31" spans="1:10" ht="15.6">
      <c r="A31" s="32">
        <v>6</v>
      </c>
      <c r="B31" s="32" t="s">
        <v>21</v>
      </c>
      <c r="C31" s="43"/>
      <c r="D31" s="43">
        <v>10694</v>
      </c>
      <c r="E31" s="43"/>
      <c r="F31" s="43"/>
      <c r="G31" s="43"/>
      <c r="H31" s="43">
        <v>10694</v>
      </c>
      <c r="I31" s="43"/>
      <c r="J31" s="43"/>
    </row>
    <row r="32" spans="1:10" ht="15.6">
      <c r="A32" s="32">
        <v>7</v>
      </c>
      <c r="B32" s="32" t="s">
        <v>25</v>
      </c>
      <c r="C32" s="43"/>
      <c r="D32" s="43">
        <v>10935</v>
      </c>
      <c r="E32" s="43"/>
      <c r="F32" s="43"/>
      <c r="G32" s="43"/>
      <c r="H32" s="43">
        <v>10935</v>
      </c>
      <c r="I32" s="43"/>
      <c r="J32" s="43"/>
    </row>
    <row r="33" spans="1:10" ht="15.6">
      <c r="A33" s="32"/>
      <c r="B33" s="85" t="s">
        <v>43</v>
      </c>
      <c r="C33" s="86"/>
      <c r="D33" s="43">
        <f>SUM(D26:D32)</f>
        <v>50000</v>
      </c>
      <c r="E33" s="43"/>
      <c r="F33" s="43"/>
      <c r="G33" s="43"/>
      <c r="H33" s="43">
        <f>SUM(H26:H32)</f>
        <v>50000</v>
      </c>
      <c r="I33" s="43"/>
      <c r="J33" s="43"/>
    </row>
    <row r="34" spans="1:10" ht="15.6">
      <c r="A34" s="32"/>
      <c r="B34" s="49" t="s">
        <v>34</v>
      </c>
      <c r="C34" s="94"/>
      <c r="D34" s="95"/>
      <c r="E34" s="95"/>
      <c r="F34" s="96"/>
      <c r="G34" s="94"/>
      <c r="H34" s="95"/>
      <c r="I34" s="95"/>
      <c r="J34" s="96"/>
    </row>
    <row r="35" spans="1:10" ht="15.6">
      <c r="A35" s="87" t="s">
        <v>4</v>
      </c>
      <c r="B35" s="89" t="s">
        <v>66</v>
      </c>
      <c r="C35" s="94" t="s">
        <v>65</v>
      </c>
      <c r="D35" s="95"/>
      <c r="E35" s="95"/>
      <c r="F35" s="96"/>
      <c r="G35" s="94" t="s">
        <v>6</v>
      </c>
      <c r="H35" s="95"/>
      <c r="I35" s="95"/>
      <c r="J35" s="96"/>
    </row>
    <row r="36" spans="1:10" ht="28.2">
      <c r="A36" s="88"/>
      <c r="B36" s="90"/>
      <c r="C36" s="40" t="s">
        <v>7</v>
      </c>
      <c r="D36" s="40" t="s">
        <v>45</v>
      </c>
      <c r="E36" s="40" t="s">
        <v>46</v>
      </c>
      <c r="F36" s="40" t="s">
        <v>10</v>
      </c>
      <c r="G36" s="40" t="s">
        <v>7</v>
      </c>
      <c r="H36" s="40" t="s">
        <v>8</v>
      </c>
      <c r="I36" s="40" t="s">
        <v>9</v>
      </c>
      <c r="J36" s="40" t="s">
        <v>10</v>
      </c>
    </row>
    <row r="37" spans="1:10" ht="15.6">
      <c r="A37" s="3">
        <v>1</v>
      </c>
      <c r="B37" s="3">
        <v>2</v>
      </c>
      <c r="C37" s="3">
        <v>3</v>
      </c>
      <c r="D37" s="3">
        <v>4</v>
      </c>
      <c r="E37" s="3">
        <v>5</v>
      </c>
      <c r="F37" s="3">
        <v>6</v>
      </c>
      <c r="G37" s="3">
        <v>7</v>
      </c>
      <c r="H37" s="24">
        <v>8</v>
      </c>
      <c r="I37" s="24">
        <v>9</v>
      </c>
      <c r="J37" s="24">
        <v>10</v>
      </c>
    </row>
    <row r="38" spans="1:10" ht="15.6">
      <c r="A38" s="2">
        <v>1</v>
      </c>
      <c r="B38" s="2" t="s">
        <v>12</v>
      </c>
      <c r="C38" s="20"/>
      <c r="D38" s="21">
        <v>12499.999999999998</v>
      </c>
      <c r="E38" s="30">
        <v>1333.5426753210468</v>
      </c>
      <c r="F38" s="30">
        <v>373.81371862609507</v>
      </c>
      <c r="G38" s="35"/>
      <c r="H38" s="35">
        <v>12437.728229999999</v>
      </c>
      <c r="I38" s="36">
        <v>1327.0565799999999</v>
      </c>
      <c r="J38" s="30">
        <v>374.96895999999998</v>
      </c>
    </row>
    <row r="39" spans="1:10" ht="15.6">
      <c r="A39" s="2">
        <v>2</v>
      </c>
      <c r="B39" s="2" t="s">
        <v>13</v>
      </c>
      <c r="C39" s="20"/>
      <c r="D39" s="21">
        <v>12500</v>
      </c>
      <c r="E39" s="30">
        <v>1109.350084954443</v>
      </c>
      <c r="F39" s="30">
        <v>372.95441423752123</v>
      </c>
      <c r="G39" s="35"/>
      <c r="H39" s="35">
        <v>12499.99963</v>
      </c>
      <c r="I39" s="36">
        <v>1108.4590799999999</v>
      </c>
      <c r="J39" s="30">
        <v>374.10700000000003</v>
      </c>
    </row>
    <row r="40" spans="1:10" ht="15.6">
      <c r="A40" s="2">
        <v>3</v>
      </c>
      <c r="B40" s="2" t="s">
        <v>14</v>
      </c>
      <c r="C40" s="20"/>
      <c r="D40" s="21">
        <v>12500</v>
      </c>
      <c r="E40" s="30">
        <v>1601.80084697649</v>
      </c>
      <c r="F40" s="30">
        <v>59.980764249502293</v>
      </c>
      <c r="G40" s="35"/>
      <c r="H40" s="35">
        <v>12498.963110000001</v>
      </c>
      <c r="I40" s="36">
        <v>1600.5303999999999</v>
      </c>
      <c r="J40" s="30">
        <v>60.166129999999995</v>
      </c>
    </row>
    <row r="41" spans="1:10" ht="15.6">
      <c r="A41" s="2">
        <v>4</v>
      </c>
      <c r="B41" s="2" t="s">
        <v>15</v>
      </c>
      <c r="C41" s="20"/>
      <c r="D41" s="21">
        <v>12362.499959999999</v>
      </c>
      <c r="E41" s="30">
        <v>6096.4968306551355</v>
      </c>
      <c r="F41" s="30">
        <v>332.60173097494209</v>
      </c>
      <c r="G41" s="35"/>
      <c r="H41" s="35">
        <v>12362.499959999999</v>
      </c>
      <c r="I41" s="36">
        <v>6091.6004300000013</v>
      </c>
      <c r="J41" s="30">
        <v>333.62961000000001</v>
      </c>
    </row>
    <row r="42" spans="1:10" ht="15.6">
      <c r="A42" s="2">
        <v>5</v>
      </c>
      <c r="B42" s="2" t="s">
        <v>50</v>
      </c>
      <c r="C42" s="20"/>
      <c r="D42" s="21">
        <v>12499.999999999998</v>
      </c>
      <c r="E42" s="30">
        <v>6607.3847936802713</v>
      </c>
      <c r="F42" s="30">
        <v>386.17625320259799</v>
      </c>
      <c r="G42" s="35"/>
      <c r="H42" s="35">
        <v>12499.996279999998</v>
      </c>
      <c r="I42" s="36">
        <v>6602.0776600000008</v>
      </c>
      <c r="J42" s="30">
        <v>387.36969999999997</v>
      </c>
    </row>
    <row r="43" spans="1:10" ht="15.6">
      <c r="A43" s="2">
        <v>6</v>
      </c>
      <c r="B43" s="2" t="s">
        <v>16</v>
      </c>
      <c r="C43" s="20"/>
      <c r="D43" s="21">
        <v>12373.49504</v>
      </c>
      <c r="E43" s="30">
        <v>7583.920728898428</v>
      </c>
      <c r="F43" s="30">
        <v>681.22132004166906</v>
      </c>
      <c r="G43" s="35"/>
      <c r="H43" s="35">
        <v>12373.495040000002</v>
      </c>
      <c r="I43" s="36">
        <v>7577.8297000000002</v>
      </c>
      <c r="J43" s="30">
        <v>683.32657999999992</v>
      </c>
    </row>
    <row r="44" spans="1:10" ht="15.6">
      <c r="A44" s="2">
        <v>7</v>
      </c>
      <c r="B44" s="2" t="s">
        <v>17</v>
      </c>
      <c r="C44" s="20"/>
      <c r="D44" s="21">
        <v>12499.755370000001</v>
      </c>
      <c r="E44" s="30">
        <v>4475.1079847275241</v>
      </c>
      <c r="F44" s="30">
        <v>243.22941895106504</v>
      </c>
      <c r="G44" s="35"/>
      <c r="H44" s="35">
        <v>12499.755370000001</v>
      </c>
      <c r="I44" s="36">
        <v>4471.5138000000006</v>
      </c>
      <c r="J44" s="30">
        <v>243.9811</v>
      </c>
    </row>
    <row r="45" spans="1:10" ht="15.6">
      <c r="A45" s="2">
        <v>8</v>
      </c>
      <c r="B45" s="2" t="s">
        <v>18</v>
      </c>
      <c r="C45" s="20"/>
      <c r="D45" s="21">
        <v>12499.965617609199</v>
      </c>
      <c r="E45" s="30">
        <v>1617.2507579693772</v>
      </c>
      <c r="F45" s="30">
        <v>414.7</v>
      </c>
      <c r="G45" s="35"/>
      <c r="H45" s="35">
        <v>12499.965619999999</v>
      </c>
      <c r="I45" s="36">
        <v>1615.9518599999999</v>
      </c>
      <c r="J45" s="30">
        <v>41.030439999999999</v>
      </c>
    </row>
    <row r="46" spans="1:10" ht="15.6">
      <c r="A46" s="2">
        <v>9</v>
      </c>
      <c r="B46" s="2" t="s">
        <v>19</v>
      </c>
      <c r="C46" s="20"/>
      <c r="D46" s="21">
        <v>12482.2843000881</v>
      </c>
      <c r="E46" s="30">
        <v>1938.8817104149189</v>
      </c>
      <c r="F46" s="30">
        <v>272.12801016821908</v>
      </c>
      <c r="G46" s="35"/>
      <c r="H46" s="35">
        <v>12482.284299999999</v>
      </c>
      <c r="I46" s="36">
        <v>1937.3245000000002</v>
      </c>
      <c r="J46" s="30">
        <v>272.96900000000005</v>
      </c>
    </row>
    <row r="47" spans="1:10" ht="15.6">
      <c r="A47" s="2">
        <v>10</v>
      </c>
      <c r="B47" s="2" t="s">
        <v>20</v>
      </c>
      <c r="C47" s="20"/>
      <c r="D47" s="21">
        <v>10000</v>
      </c>
      <c r="E47" s="30">
        <v>1114.7533145604136</v>
      </c>
      <c r="F47" s="30">
        <v>61.087214852484323</v>
      </c>
      <c r="G47" s="35"/>
      <c r="H47" s="35">
        <v>10000</v>
      </c>
      <c r="I47" s="36">
        <v>1113.8580000000002</v>
      </c>
      <c r="J47" s="30">
        <v>61.276000000000003</v>
      </c>
    </row>
    <row r="48" spans="1:10" ht="15.6">
      <c r="A48" s="2">
        <v>11</v>
      </c>
      <c r="B48" s="2" t="s">
        <v>21</v>
      </c>
      <c r="C48" s="20"/>
      <c r="D48" s="21">
        <v>11501.9349</v>
      </c>
      <c r="E48" s="30">
        <v>4037.4613586687024</v>
      </c>
      <c r="F48" s="30">
        <v>113.26895137287707</v>
      </c>
      <c r="G48" s="35"/>
      <c r="H48" s="35">
        <v>11468.298320000002</v>
      </c>
      <c r="I48" s="36">
        <v>4020.4797700000004</v>
      </c>
      <c r="J48" s="30">
        <v>113.619</v>
      </c>
    </row>
    <row r="49" spans="1:10" ht="15.6">
      <c r="A49" s="2">
        <v>12</v>
      </c>
      <c r="B49" s="2" t="s">
        <v>22</v>
      </c>
      <c r="C49" s="20"/>
      <c r="D49" s="21">
        <v>12499.972830008501</v>
      </c>
      <c r="E49" s="30">
        <v>1842.7115444889162</v>
      </c>
      <c r="F49" s="30">
        <v>207.40670617731092</v>
      </c>
      <c r="G49" s="35"/>
      <c r="H49" s="35">
        <v>12499.971649999999</v>
      </c>
      <c r="I49" s="36">
        <v>1841.2314500000002</v>
      </c>
      <c r="J49" s="30">
        <v>208.04768000000001</v>
      </c>
    </row>
    <row r="50" spans="1:10" ht="15.6">
      <c r="A50" s="2">
        <v>13</v>
      </c>
      <c r="B50" s="2" t="s">
        <v>23</v>
      </c>
      <c r="C50" s="20"/>
      <c r="D50" s="21">
        <v>12499.996789999999</v>
      </c>
      <c r="E50" s="30">
        <v>1660.4001810545644</v>
      </c>
      <c r="F50" s="30">
        <v>40.275531693327999</v>
      </c>
      <c r="G50" s="35"/>
      <c r="H50" s="35">
        <v>12491.56517</v>
      </c>
      <c r="I50" s="36">
        <v>1658.31657</v>
      </c>
      <c r="J50" s="30">
        <v>40.4</v>
      </c>
    </row>
    <row r="51" spans="1:10" ht="15.6">
      <c r="A51" s="2">
        <v>14</v>
      </c>
      <c r="B51" s="2" t="s">
        <v>24</v>
      </c>
      <c r="C51" s="20"/>
      <c r="D51" s="21">
        <v>12500</v>
      </c>
      <c r="E51" s="30">
        <v>4713.66899509627</v>
      </c>
      <c r="F51" s="30">
        <v>187.20445960317355</v>
      </c>
      <c r="G51" s="35"/>
      <c r="H51" s="35">
        <v>12499.9647</v>
      </c>
      <c r="I51" s="36">
        <v>4709.8783999999996</v>
      </c>
      <c r="J51" s="30">
        <v>187.78300000000002</v>
      </c>
    </row>
    <row r="52" spans="1:10" ht="15.6">
      <c r="A52" s="2">
        <v>15</v>
      </c>
      <c r="B52" s="2" t="s">
        <v>25</v>
      </c>
      <c r="C52" s="20"/>
      <c r="D52" s="21">
        <v>12500</v>
      </c>
      <c r="E52" s="30">
        <v>1537.8018649105827</v>
      </c>
      <c r="F52" s="30">
        <v>91.959606198341817</v>
      </c>
      <c r="G52" s="35"/>
      <c r="H52" s="35">
        <v>12500</v>
      </c>
      <c r="I52" s="36">
        <v>1536.5667800000001</v>
      </c>
      <c r="J52" s="30">
        <v>92.243799999999993</v>
      </c>
    </row>
    <row r="53" spans="1:10" ht="15.6">
      <c r="A53" s="2">
        <v>16</v>
      </c>
      <c r="B53" s="2" t="s">
        <v>26</v>
      </c>
      <c r="C53" s="20"/>
      <c r="D53" s="21">
        <v>12424.602929999999</v>
      </c>
      <c r="E53" s="30">
        <v>1659.076337809345</v>
      </c>
      <c r="F53" s="30">
        <v>60.501026420908161</v>
      </c>
      <c r="G53" s="35"/>
      <c r="H53" s="35">
        <v>12424.602929999999</v>
      </c>
      <c r="I53" s="36">
        <v>1657.7438500000001</v>
      </c>
      <c r="J53" s="30">
        <v>60.688000000000002</v>
      </c>
    </row>
    <row r="54" spans="1:10" ht="15.6">
      <c r="A54" s="2">
        <v>17</v>
      </c>
      <c r="B54" s="2" t="s">
        <v>29</v>
      </c>
      <c r="C54" s="20"/>
      <c r="D54" s="21">
        <v>12495.3452399951</v>
      </c>
      <c r="E54" s="30">
        <v>2256.3159210189474</v>
      </c>
      <c r="F54" s="30">
        <v>175.36644404263907</v>
      </c>
      <c r="G54" s="35"/>
      <c r="H54" s="35">
        <v>12485.308509999999</v>
      </c>
      <c r="I54" s="36">
        <v>2253.1719800000005</v>
      </c>
      <c r="J54" s="30">
        <v>175.9084</v>
      </c>
    </row>
    <row r="55" spans="1:10" ht="15.6">
      <c r="A55" s="2">
        <v>18</v>
      </c>
      <c r="B55" s="2" t="s">
        <v>27</v>
      </c>
      <c r="C55" s="20"/>
      <c r="D55" s="30">
        <v>0</v>
      </c>
      <c r="E55" s="30">
        <v>0</v>
      </c>
      <c r="F55" s="30">
        <v>0</v>
      </c>
      <c r="G55" s="35"/>
      <c r="H55" s="35">
        <v>0</v>
      </c>
      <c r="I55" s="30">
        <v>0</v>
      </c>
      <c r="J55" s="30">
        <v>0</v>
      </c>
    </row>
    <row r="56" spans="1:10" ht="15.6">
      <c r="A56" s="85" t="s">
        <v>43</v>
      </c>
      <c r="B56" s="86"/>
      <c r="C56" s="30"/>
      <c r="D56" s="30">
        <v>208639.85297770091</v>
      </c>
      <c r="E56" s="30">
        <v>51185.925931205376</v>
      </c>
      <c r="F56" s="30">
        <v>4073.8755708126751</v>
      </c>
      <c r="G56" s="30">
        <v>0</v>
      </c>
      <c r="H56" s="30">
        <v>208524.39882</v>
      </c>
      <c r="I56" s="30">
        <v>51123.590810000009</v>
      </c>
      <c r="J56" s="30">
        <v>3711.5144</v>
      </c>
    </row>
    <row r="57" spans="1:10" ht="15.6">
      <c r="A57" s="10"/>
      <c r="B57" s="44" t="s">
        <v>41</v>
      </c>
      <c r="C57" s="11"/>
      <c r="D57" s="12"/>
      <c r="G57" s="11"/>
      <c r="H57" s="12"/>
      <c r="I57" s="13"/>
      <c r="J57" s="14"/>
    </row>
    <row r="58" spans="1:10" ht="15.6">
      <c r="A58" s="87" t="s">
        <v>4</v>
      </c>
      <c r="B58" s="89" t="s">
        <v>5</v>
      </c>
      <c r="C58" s="94" t="s">
        <v>65</v>
      </c>
      <c r="D58" s="95"/>
      <c r="E58" s="95"/>
      <c r="F58" s="96"/>
      <c r="G58" s="94" t="s">
        <v>6</v>
      </c>
      <c r="H58" s="95"/>
      <c r="I58" s="95"/>
      <c r="J58" s="96"/>
    </row>
    <row r="59" spans="1:10" ht="28.2">
      <c r="A59" s="88"/>
      <c r="B59" s="90"/>
      <c r="C59" s="8" t="s">
        <v>7</v>
      </c>
      <c r="D59" s="8" t="s">
        <v>8</v>
      </c>
      <c r="E59" s="8" t="s">
        <v>9</v>
      </c>
      <c r="F59" s="8" t="s">
        <v>10</v>
      </c>
      <c r="G59" s="8" t="s">
        <v>7</v>
      </c>
      <c r="H59" s="8" t="s">
        <v>8</v>
      </c>
      <c r="I59" s="8" t="s">
        <v>9</v>
      </c>
      <c r="J59" s="8" t="s">
        <v>10</v>
      </c>
    </row>
    <row r="60" spans="1:10" ht="15.6">
      <c r="A60" s="3">
        <v>1</v>
      </c>
      <c r="B60" s="3">
        <v>2</v>
      </c>
      <c r="C60" s="3">
        <v>3</v>
      </c>
      <c r="D60" s="3">
        <v>4</v>
      </c>
      <c r="E60" s="3">
        <v>5</v>
      </c>
      <c r="F60" s="3">
        <v>6</v>
      </c>
      <c r="G60" s="3">
        <v>7</v>
      </c>
      <c r="H60" s="3">
        <v>8</v>
      </c>
      <c r="I60" s="3">
        <v>9</v>
      </c>
      <c r="J60" s="3">
        <v>10</v>
      </c>
    </row>
    <row r="61" spans="1:10" ht="15.6">
      <c r="A61" s="2">
        <v>1</v>
      </c>
      <c r="B61" s="2" t="s">
        <v>12</v>
      </c>
      <c r="C61" s="2"/>
      <c r="D61" s="16">
        <v>9456.3220899999997</v>
      </c>
      <c r="E61" s="15">
        <v>1029.9228340519023</v>
      </c>
      <c r="F61" s="15">
        <v>177.32733666034412</v>
      </c>
      <c r="G61" s="15"/>
      <c r="H61" s="15">
        <v>9442.5185600000004</v>
      </c>
      <c r="I61" s="15">
        <v>1029.0402300000001</v>
      </c>
      <c r="J61" s="15">
        <v>178.01056</v>
      </c>
    </row>
    <row r="62" spans="1:10" ht="15.6">
      <c r="A62" s="2">
        <v>2</v>
      </c>
      <c r="B62" s="2" t="s">
        <v>13</v>
      </c>
      <c r="C62" s="2"/>
      <c r="D62" s="16">
        <v>8469.8935000000001</v>
      </c>
      <c r="E62" s="15">
        <v>1156.1876919656718</v>
      </c>
      <c r="F62" s="15">
        <v>112.4935742410039</v>
      </c>
      <c r="G62" s="15"/>
      <c r="H62" s="15">
        <v>8469.8935000000001</v>
      </c>
      <c r="I62" s="15">
        <v>1156.7294300000001</v>
      </c>
      <c r="J62" s="15">
        <v>112.92699999999999</v>
      </c>
    </row>
    <row r="63" spans="1:10" ht="15.6">
      <c r="A63" s="2">
        <v>3</v>
      </c>
      <c r="B63" s="2" t="s">
        <v>14</v>
      </c>
      <c r="C63" s="2"/>
      <c r="D63" s="16">
        <v>19062.303499999995</v>
      </c>
      <c r="E63" s="15">
        <v>2647.8252870539245</v>
      </c>
      <c r="F63" s="15">
        <v>232.68996036829557</v>
      </c>
      <c r="G63" s="15"/>
      <c r="H63" s="15">
        <v>19062.091119999994</v>
      </c>
      <c r="I63" s="15">
        <v>2649.0422899999994</v>
      </c>
      <c r="J63" s="15">
        <v>233.58648999999997</v>
      </c>
    </row>
    <row r="64" spans="1:10" ht="15.6">
      <c r="A64" s="2">
        <v>4</v>
      </c>
      <c r="B64" s="2" t="s">
        <v>15</v>
      </c>
      <c r="C64" s="2"/>
      <c r="D64" s="16">
        <v>27399.494459999994</v>
      </c>
      <c r="E64" s="15">
        <v>10550.57386120764</v>
      </c>
      <c r="F64" s="15">
        <v>510.30872484009228</v>
      </c>
      <c r="G64" s="15"/>
      <c r="H64" s="15">
        <v>27399.480469999995</v>
      </c>
      <c r="I64" s="15">
        <v>10555.516170000001</v>
      </c>
      <c r="J64" s="15">
        <v>512.27488999999991</v>
      </c>
    </row>
    <row r="65" spans="1:10" ht="15.6">
      <c r="A65" s="2">
        <v>5</v>
      </c>
      <c r="B65" s="2" t="s">
        <v>33</v>
      </c>
      <c r="C65" s="2"/>
      <c r="D65" s="16">
        <v>16950.699999999997</v>
      </c>
      <c r="E65" s="15">
        <v>8250.3300629558107</v>
      </c>
      <c r="F65" s="15">
        <v>709.34634409413184</v>
      </c>
      <c r="G65" s="15"/>
      <c r="H65" s="15">
        <v>16950.697189999999</v>
      </c>
      <c r="I65" s="15">
        <v>8254.1951199999985</v>
      </c>
      <c r="J65" s="15">
        <v>712.0793799999999</v>
      </c>
    </row>
    <row r="66" spans="1:10" ht="15.6">
      <c r="A66" s="2">
        <v>6</v>
      </c>
      <c r="B66" s="2" t="s">
        <v>16</v>
      </c>
      <c r="C66" s="2"/>
      <c r="D66" s="16">
        <v>24019.357969999997</v>
      </c>
      <c r="E66" s="78">
        <v>13599.34</v>
      </c>
      <c r="F66" s="15">
        <v>1031.8562378265863</v>
      </c>
      <c r="G66" s="15"/>
      <c r="H66" s="15">
        <v>24019.357969999997</v>
      </c>
      <c r="I66" s="15">
        <v>13605.714</v>
      </c>
      <c r="J66" s="15">
        <v>1035.83187</v>
      </c>
    </row>
    <row r="67" spans="1:10" ht="15.6">
      <c r="A67" s="2">
        <v>7</v>
      </c>
      <c r="B67" s="2" t="s">
        <v>17</v>
      </c>
      <c r="C67" s="2"/>
      <c r="D67" s="16">
        <v>14713.876999999995</v>
      </c>
      <c r="E67" s="15">
        <v>4455.3762092337638</v>
      </c>
      <c r="F67" s="15">
        <v>577.02398803734843</v>
      </c>
      <c r="G67" s="15"/>
      <c r="H67" s="15">
        <v>14713.876999999995</v>
      </c>
      <c r="I67" s="15">
        <v>4457.4638000000004</v>
      </c>
      <c r="J67" s="15">
        <v>579.24720000000002</v>
      </c>
    </row>
    <row r="68" spans="1:10" ht="15.6">
      <c r="A68" s="2">
        <v>8</v>
      </c>
      <c r="B68" s="2" t="s">
        <v>18</v>
      </c>
      <c r="C68" s="2"/>
      <c r="D68" s="16">
        <v>8472.7991199999997</v>
      </c>
      <c r="E68" s="15">
        <v>1580.0784856277501</v>
      </c>
      <c r="F68" s="15">
        <v>38.255754652239133</v>
      </c>
      <c r="G68" s="15"/>
      <c r="H68" s="15">
        <v>8472.7991199999997</v>
      </c>
      <c r="I68" s="15">
        <v>1580.8188400000001</v>
      </c>
      <c r="J68" s="15">
        <v>38.403149999999997</v>
      </c>
    </row>
    <row r="69" spans="1:10" ht="15.6">
      <c r="A69" s="2">
        <v>9</v>
      </c>
      <c r="B69" s="2" t="s">
        <v>19</v>
      </c>
      <c r="C69" s="2"/>
      <c r="D69" s="16">
        <v>17456.321029999999</v>
      </c>
      <c r="E69" s="15">
        <v>6375.5366676026697</v>
      </c>
      <c r="F69" s="15">
        <v>360.8980881085447</v>
      </c>
      <c r="G69" s="15"/>
      <c r="H69" s="15">
        <v>17456.321029999999</v>
      </c>
      <c r="I69" s="15">
        <v>6378.5239600000004</v>
      </c>
      <c r="J69" s="15">
        <v>362.28859</v>
      </c>
    </row>
    <row r="70" spans="1:10" ht="15.6">
      <c r="A70" s="2">
        <v>10</v>
      </c>
      <c r="B70" s="2" t="s">
        <v>20</v>
      </c>
      <c r="C70" s="2"/>
      <c r="D70" s="16">
        <v>5296.5999999999995</v>
      </c>
      <c r="E70" s="15">
        <v>577.03962494383995</v>
      </c>
      <c r="F70" s="15">
        <v>33.394335183624584</v>
      </c>
      <c r="G70" s="15"/>
      <c r="H70" s="15">
        <v>5296.5999999999995</v>
      </c>
      <c r="I70" s="15">
        <v>577.30999999999995</v>
      </c>
      <c r="J70" s="15">
        <v>33.522999999999996</v>
      </c>
    </row>
    <row r="71" spans="1:10" ht="15.6">
      <c r="A71" s="2">
        <v>11</v>
      </c>
      <c r="B71" s="2" t="s">
        <v>21</v>
      </c>
      <c r="C71" s="2"/>
      <c r="D71" s="16">
        <v>15884.203499999994</v>
      </c>
      <c r="E71" s="15">
        <v>5512.809643044453</v>
      </c>
      <c r="F71" s="15">
        <v>113.6732291562695</v>
      </c>
      <c r="G71" s="15"/>
      <c r="H71" s="15">
        <v>15884.203499999994</v>
      </c>
      <c r="I71" s="15">
        <v>5515.3927000000003</v>
      </c>
      <c r="J71" s="15">
        <v>114.1112</v>
      </c>
    </row>
    <row r="72" spans="1:10" ht="15.6">
      <c r="A72" s="2">
        <v>12</v>
      </c>
      <c r="B72" s="2" t="s">
        <v>22</v>
      </c>
      <c r="C72" s="2"/>
      <c r="D72" s="16">
        <v>16769.727869999995</v>
      </c>
      <c r="E72" s="15">
        <v>2127.3156746651002</v>
      </c>
      <c r="F72" s="15">
        <v>129.3504265844773</v>
      </c>
      <c r="G72" s="15"/>
      <c r="H72" s="15">
        <v>16769.727869999995</v>
      </c>
      <c r="I72" s="15">
        <v>2128.3124400000002</v>
      </c>
      <c r="J72" s="15">
        <v>129.84880000000001</v>
      </c>
    </row>
    <row r="73" spans="1:10" ht="15.6">
      <c r="A73" s="2">
        <v>13</v>
      </c>
      <c r="B73" s="2" t="s">
        <v>23</v>
      </c>
      <c r="C73" s="2"/>
      <c r="D73" s="16">
        <v>6355.9</v>
      </c>
      <c r="E73" s="15">
        <v>850.86489262468046</v>
      </c>
      <c r="F73" s="15">
        <v>44.314062636891187</v>
      </c>
      <c r="G73" s="15"/>
      <c r="H73" s="15">
        <v>6355.1173699999999</v>
      </c>
      <c r="I73" s="15">
        <v>851.15759000000003</v>
      </c>
      <c r="J73" s="15">
        <v>44.4848</v>
      </c>
    </row>
    <row r="74" spans="1:10" ht="15.6">
      <c r="A74" s="2">
        <v>14</v>
      </c>
      <c r="B74" s="2" t="s">
        <v>24</v>
      </c>
      <c r="C74" s="2"/>
      <c r="D74" s="16">
        <v>15860.670899999997</v>
      </c>
      <c r="E74" s="15">
        <v>4038.1525116675316</v>
      </c>
      <c r="F74" s="15">
        <v>151.51622412759301</v>
      </c>
      <c r="G74" s="15"/>
      <c r="H74" s="15">
        <v>15857.906999999997</v>
      </c>
      <c r="I74" s="15">
        <v>4039.7999500000005</v>
      </c>
      <c r="J74" s="15">
        <v>152.1</v>
      </c>
    </row>
    <row r="75" spans="1:10" ht="15.6">
      <c r="A75" s="2">
        <v>15</v>
      </c>
      <c r="B75" s="2" t="s">
        <v>25</v>
      </c>
      <c r="C75" s="2"/>
      <c r="D75" s="16">
        <v>9414.2216899999985</v>
      </c>
      <c r="E75" s="15">
        <v>1083.3672423835669</v>
      </c>
      <c r="F75" s="15">
        <v>42.980401092762179</v>
      </c>
      <c r="G75" s="15"/>
      <c r="H75" s="15">
        <v>9414.2216899999985</v>
      </c>
      <c r="I75" s="15">
        <v>1083.8748599999999</v>
      </c>
      <c r="J75" s="15">
        <v>43.146000000000001</v>
      </c>
    </row>
    <row r="76" spans="1:10" ht="15.6">
      <c r="A76" s="2">
        <v>16</v>
      </c>
      <c r="B76" s="2" t="s">
        <v>26</v>
      </c>
      <c r="C76" s="2"/>
      <c r="D76" s="16">
        <v>11628.028129999999</v>
      </c>
      <c r="E76" s="15">
        <v>2341.1827360897373</v>
      </c>
      <c r="F76" s="15">
        <v>95.129635646840782</v>
      </c>
      <c r="G76" s="15"/>
      <c r="H76" s="15">
        <v>11628.028129999999</v>
      </c>
      <c r="I76" s="15">
        <v>2342.2797099999998</v>
      </c>
      <c r="J76" s="15">
        <v>95.496160000000003</v>
      </c>
    </row>
    <row r="77" spans="1:10" ht="15.6">
      <c r="A77" s="2">
        <v>17</v>
      </c>
      <c r="B77" s="2" t="s">
        <v>29</v>
      </c>
      <c r="C77" s="2"/>
      <c r="D77" s="16">
        <v>16613.767350000002</v>
      </c>
      <c r="E77" s="15">
        <v>3450.6011320635357</v>
      </c>
      <c r="F77" s="15">
        <v>186.57155965382344</v>
      </c>
      <c r="G77" s="15"/>
      <c r="H77" s="15">
        <v>16612.55948</v>
      </c>
      <c r="I77" s="15">
        <v>3452.1129000000001</v>
      </c>
      <c r="J77" s="15">
        <v>187.29040000000001</v>
      </c>
    </row>
    <row r="78" spans="1:10" ht="15.6">
      <c r="A78" s="2">
        <v>18</v>
      </c>
      <c r="B78" s="2" t="s">
        <v>27</v>
      </c>
      <c r="C78" s="2"/>
      <c r="D78" s="15">
        <v>3178</v>
      </c>
      <c r="E78" s="15">
        <v>1058.8378757517762</v>
      </c>
      <c r="F78" s="15">
        <v>46.819609033509998</v>
      </c>
      <c r="G78" s="15"/>
      <c r="H78" s="15">
        <v>3165.3204900000001</v>
      </c>
      <c r="I78" s="15">
        <v>1055.1074900000001</v>
      </c>
      <c r="J78" s="15">
        <v>47</v>
      </c>
    </row>
    <row r="79" spans="1:10" ht="15.6">
      <c r="A79" s="85" t="s">
        <v>43</v>
      </c>
      <c r="B79" s="86"/>
      <c r="C79" s="32"/>
      <c r="D79" s="15">
        <v>247002.18810999999</v>
      </c>
      <c r="E79" s="15">
        <v>70685.344387261459</v>
      </c>
      <c r="F79" s="15">
        <v>4593.9494919443769</v>
      </c>
      <c r="G79" s="47"/>
      <c r="H79" s="47">
        <v>246970.72149</v>
      </c>
      <c r="I79" s="48">
        <v>70712.391479999991</v>
      </c>
      <c r="J79" s="48">
        <v>4611.6494899999998</v>
      </c>
    </row>
    <row r="80" spans="1:10" ht="15.6">
      <c r="A80" s="10"/>
      <c r="B80" s="80" t="s">
        <v>40</v>
      </c>
      <c r="C80" s="44"/>
      <c r="D80" s="44"/>
      <c r="E80" s="44"/>
      <c r="F80" s="44"/>
      <c r="G80" s="11"/>
      <c r="H80" s="12"/>
      <c r="I80" s="13"/>
      <c r="J80" s="14"/>
    </row>
    <row r="81" spans="1:10" ht="15.6" customHeight="1">
      <c r="A81" s="87" t="s">
        <v>4</v>
      </c>
      <c r="B81" s="89" t="s">
        <v>5</v>
      </c>
      <c r="C81" s="94" t="s">
        <v>65</v>
      </c>
      <c r="D81" s="95"/>
      <c r="E81" s="95"/>
      <c r="F81" s="96"/>
      <c r="G81" s="94" t="s">
        <v>6</v>
      </c>
      <c r="H81" s="95"/>
      <c r="I81" s="95"/>
      <c r="J81" s="96"/>
    </row>
    <row r="82" spans="1:10" ht="33" customHeight="1">
      <c r="A82" s="88"/>
      <c r="B82" s="90"/>
      <c r="C82" s="8" t="s">
        <v>7</v>
      </c>
      <c r="D82" s="8" t="s">
        <v>8</v>
      </c>
      <c r="E82" s="8" t="s">
        <v>9</v>
      </c>
      <c r="F82" s="8" t="s">
        <v>10</v>
      </c>
      <c r="G82" s="8" t="s">
        <v>7</v>
      </c>
      <c r="H82" s="8" t="s">
        <v>8</v>
      </c>
      <c r="I82" s="8" t="s">
        <v>9</v>
      </c>
      <c r="J82" s="8" t="s">
        <v>10</v>
      </c>
    </row>
    <row r="83" spans="1:10" ht="15.6">
      <c r="A83" s="3">
        <v>1</v>
      </c>
      <c r="B83" s="3">
        <v>2</v>
      </c>
      <c r="C83" s="3">
        <v>3</v>
      </c>
      <c r="D83" s="3">
        <v>4</v>
      </c>
      <c r="E83" s="3">
        <v>5</v>
      </c>
      <c r="F83" s="3">
        <v>6</v>
      </c>
      <c r="G83" s="3">
        <v>7</v>
      </c>
      <c r="H83" s="3">
        <v>8</v>
      </c>
      <c r="I83" s="3">
        <v>9</v>
      </c>
      <c r="J83" s="3">
        <v>10</v>
      </c>
    </row>
    <row r="84" spans="1:10" ht="15.6" customHeight="1">
      <c r="A84" s="32">
        <v>1</v>
      </c>
      <c r="B84" s="32" t="s">
        <v>12</v>
      </c>
      <c r="C84" s="15"/>
      <c r="D84" s="67">
        <v>0</v>
      </c>
      <c r="E84" s="15"/>
      <c r="F84" s="15"/>
      <c r="G84" s="15"/>
      <c r="H84" s="74">
        <v>0</v>
      </c>
      <c r="I84" s="15"/>
      <c r="J84" s="15"/>
    </row>
    <row r="85" spans="1:10" ht="15.6">
      <c r="A85" s="32">
        <v>2</v>
      </c>
      <c r="B85" s="32" t="s">
        <v>13</v>
      </c>
      <c r="C85" s="15"/>
      <c r="D85" s="66">
        <v>49.83</v>
      </c>
      <c r="E85" s="15"/>
      <c r="F85" s="15"/>
      <c r="G85" s="15"/>
      <c r="H85" s="69">
        <v>49.83</v>
      </c>
      <c r="I85" s="15"/>
      <c r="J85" s="15"/>
    </row>
    <row r="86" spans="1:10" ht="15.6">
      <c r="A86" s="32">
        <v>3</v>
      </c>
      <c r="B86" s="32" t="s">
        <v>14</v>
      </c>
      <c r="C86" s="15"/>
      <c r="D86" s="66">
        <v>48.05</v>
      </c>
      <c r="E86" s="15"/>
      <c r="F86" s="15"/>
      <c r="G86" s="15"/>
      <c r="H86" s="69">
        <v>48.05</v>
      </c>
      <c r="I86" s="15"/>
      <c r="J86" s="15"/>
    </row>
    <row r="87" spans="1:10" ht="15.6">
      <c r="A87" s="32">
        <v>4</v>
      </c>
      <c r="B87" s="32" t="s">
        <v>15</v>
      </c>
      <c r="C87" s="15"/>
      <c r="D87" s="66">
        <v>67.63</v>
      </c>
      <c r="E87" s="15"/>
      <c r="F87" s="15"/>
      <c r="G87" s="15"/>
      <c r="H87" s="69">
        <v>67.63</v>
      </c>
      <c r="I87" s="15"/>
      <c r="J87" s="15"/>
    </row>
    <row r="88" spans="1:10" ht="15.6">
      <c r="A88" s="32">
        <v>5</v>
      </c>
      <c r="B88" s="32" t="s">
        <v>33</v>
      </c>
      <c r="C88" s="15"/>
      <c r="D88" s="66">
        <v>52.5</v>
      </c>
      <c r="E88" s="15"/>
      <c r="F88" s="15"/>
      <c r="G88" s="15"/>
      <c r="H88" s="69">
        <v>52.5</v>
      </c>
      <c r="I88" s="15"/>
      <c r="J88" s="15"/>
    </row>
    <row r="89" spans="1:10" ht="15.6">
      <c r="A89" s="32">
        <v>6</v>
      </c>
      <c r="B89" s="32" t="s">
        <v>16</v>
      </c>
      <c r="C89" s="15"/>
      <c r="D89" s="66">
        <v>73.86</v>
      </c>
      <c r="E89" s="15"/>
      <c r="F89" s="15"/>
      <c r="G89" s="15"/>
      <c r="H89" s="69">
        <v>73.86</v>
      </c>
      <c r="I89" s="15"/>
      <c r="J89" s="15"/>
    </row>
    <row r="90" spans="1:10" ht="15.6">
      <c r="A90" s="32">
        <v>7</v>
      </c>
      <c r="B90" s="32" t="s">
        <v>17</v>
      </c>
      <c r="C90" s="15"/>
      <c r="D90" s="66">
        <v>62.29</v>
      </c>
      <c r="E90" s="15"/>
      <c r="F90" s="15"/>
      <c r="G90" s="15"/>
      <c r="H90" s="69">
        <v>62.29</v>
      </c>
      <c r="I90" s="15"/>
      <c r="J90" s="15"/>
    </row>
    <row r="91" spans="1:10" ht="15.6">
      <c r="A91" s="32">
        <v>8</v>
      </c>
      <c r="B91" s="32" t="s">
        <v>18</v>
      </c>
      <c r="C91" s="15"/>
      <c r="D91" s="66">
        <v>24.92</v>
      </c>
      <c r="E91" s="15"/>
      <c r="F91" s="15"/>
      <c r="G91" s="15"/>
      <c r="H91" s="69">
        <v>24.92</v>
      </c>
      <c r="I91" s="15"/>
      <c r="J91" s="15"/>
    </row>
    <row r="92" spans="1:10" ht="15.6">
      <c r="A92" s="32">
        <v>9</v>
      </c>
      <c r="B92" s="32" t="s">
        <v>19</v>
      </c>
      <c r="C92" s="15"/>
      <c r="D92" s="66">
        <v>24.92</v>
      </c>
      <c r="E92" s="15"/>
      <c r="F92" s="15"/>
      <c r="G92" s="15"/>
      <c r="H92" s="69">
        <v>24.92</v>
      </c>
      <c r="I92" s="15"/>
      <c r="J92" s="15"/>
    </row>
    <row r="93" spans="1:10" ht="15.6">
      <c r="A93" s="32">
        <v>10</v>
      </c>
      <c r="B93" s="32" t="s">
        <v>20</v>
      </c>
      <c r="C93" s="15"/>
      <c r="D93" s="66">
        <v>42.31</v>
      </c>
      <c r="E93" s="15"/>
      <c r="F93" s="15"/>
      <c r="G93" s="15"/>
      <c r="H93" s="69">
        <v>42.31</v>
      </c>
      <c r="I93" s="15"/>
      <c r="J93" s="15"/>
    </row>
    <row r="94" spans="1:10" ht="15.6">
      <c r="A94" s="32">
        <v>11</v>
      </c>
      <c r="B94" s="32" t="s">
        <v>21</v>
      </c>
      <c r="C94" s="15"/>
      <c r="D94" s="66">
        <v>44.49</v>
      </c>
      <c r="E94" s="15"/>
      <c r="F94" s="15"/>
      <c r="G94" s="15"/>
      <c r="H94" s="69">
        <v>44.49</v>
      </c>
      <c r="I94" s="15"/>
      <c r="J94" s="15"/>
    </row>
    <row r="95" spans="1:10" ht="15.6">
      <c r="A95" s="32">
        <v>12</v>
      </c>
      <c r="B95" s="32" t="s">
        <v>22</v>
      </c>
      <c r="C95" s="15"/>
      <c r="D95" s="66">
        <v>32.92</v>
      </c>
      <c r="E95" s="15"/>
      <c r="F95" s="15"/>
      <c r="G95" s="15"/>
      <c r="H95" s="69">
        <v>32.92</v>
      </c>
      <c r="I95" s="15"/>
      <c r="J95" s="15"/>
    </row>
    <row r="96" spans="1:10" ht="15.6">
      <c r="A96" s="32">
        <v>13</v>
      </c>
      <c r="B96" s="32" t="s">
        <v>23</v>
      </c>
      <c r="C96" s="15"/>
      <c r="D96" s="66">
        <v>35.590000000000003</v>
      </c>
      <c r="E96" s="15"/>
      <c r="F96" s="15"/>
      <c r="G96" s="15"/>
      <c r="H96" s="69">
        <v>35.590000000000003</v>
      </c>
      <c r="I96" s="15"/>
      <c r="J96" s="15"/>
    </row>
    <row r="97" spans="1:10" ht="15.6">
      <c r="A97" s="32">
        <v>14</v>
      </c>
      <c r="B97" s="32" t="s">
        <v>24</v>
      </c>
      <c r="C97" s="15"/>
      <c r="D97" s="66">
        <v>51.61</v>
      </c>
      <c r="E97" s="15"/>
      <c r="F97" s="15"/>
      <c r="G97" s="15"/>
      <c r="H97" s="69">
        <v>51.61</v>
      </c>
      <c r="I97" s="15"/>
      <c r="J97" s="15"/>
    </row>
    <row r="98" spans="1:10" ht="15.6">
      <c r="A98" s="32">
        <v>15</v>
      </c>
      <c r="B98" s="32" t="s">
        <v>25</v>
      </c>
      <c r="C98" s="15"/>
      <c r="D98" s="66">
        <v>28.48</v>
      </c>
      <c r="E98" s="15"/>
      <c r="F98" s="15"/>
      <c r="G98" s="15"/>
      <c r="H98" s="69">
        <v>28.48</v>
      </c>
      <c r="I98" s="15"/>
      <c r="J98" s="15"/>
    </row>
    <row r="99" spans="1:10" ht="15.6">
      <c r="A99" s="32">
        <v>16</v>
      </c>
      <c r="B99" s="32" t="s">
        <v>26</v>
      </c>
      <c r="C99" s="15"/>
      <c r="D99" s="66">
        <v>41.82</v>
      </c>
      <c r="E99" s="15"/>
      <c r="F99" s="15"/>
      <c r="G99" s="15"/>
      <c r="H99" s="69">
        <v>41.82</v>
      </c>
      <c r="I99" s="15"/>
      <c r="J99" s="15"/>
    </row>
    <row r="100" spans="1:10" ht="15.6">
      <c r="A100" s="32">
        <v>17</v>
      </c>
      <c r="B100" s="32" t="s">
        <v>29</v>
      </c>
      <c r="C100" s="15"/>
      <c r="D100" s="66">
        <v>47.16</v>
      </c>
      <c r="E100" s="15"/>
      <c r="F100" s="15"/>
      <c r="G100" s="15"/>
      <c r="H100" s="69">
        <v>47.16</v>
      </c>
      <c r="I100" s="15"/>
      <c r="J100" s="15"/>
    </row>
    <row r="101" spans="1:10" ht="15.6">
      <c r="A101" s="32">
        <v>18</v>
      </c>
      <c r="B101" s="32" t="s">
        <v>27</v>
      </c>
      <c r="C101" s="15"/>
      <c r="D101" s="66">
        <v>15.12</v>
      </c>
      <c r="E101" s="15"/>
      <c r="F101" s="15"/>
      <c r="G101" s="15"/>
      <c r="H101" s="69">
        <v>15.12</v>
      </c>
      <c r="I101" s="15"/>
      <c r="J101" s="15"/>
    </row>
    <row r="102" spans="1:10" ht="15.6">
      <c r="A102" s="98" t="s">
        <v>43</v>
      </c>
      <c r="B102" s="98"/>
      <c r="C102" s="41"/>
      <c r="D102" s="15">
        <f>SUM(D84:D101)</f>
        <v>743.50000000000011</v>
      </c>
      <c r="E102" s="15"/>
      <c r="F102" s="15"/>
      <c r="G102" s="15"/>
      <c r="H102" s="15">
        <f>SUM(H84:H101)</f>
        <v>743.50000000000011</v>
      </c>
      <c r="I102" s="15"/>
      <c r="J102" s="15"/>
    </row>
    <row r="103" spans="1:10" ht="15.6">
      <c r="B103" s="46" t="s">
        <v>38</v>
      </c>
      <c r="C103" s="44"/>
      <c r="D103" s="44"/>
      <c r="E103" s="44"/>
      <c r="F103" s="44"/>
      <c r="G103" s="44"/>
      <c r="H103" s="44"/>
      <c r="I103" s="44"/>
      <c r="J103" s="44"/>
    </row>
    <row r="104" spans="1:10" ht="15.6" customHeight="1">
      <c r="A104" s="87" t="s">
        <v>4</v>
      </c>
      <c r="B104" s="89" t="s">
        <v>5</v>
      </c>
      <c r="C104" s="91" t="s">
        <v>65</v>
      </c>
      <c r="D104" s="92"/>
      <c r="E104" s="92"/>
      <c r="F104" s="93"/>
      <c r="G104" s="91" t="s">
        <v>6</v>
      </c>
      <c r="H104" s="92"/>
      <c r="I104" s="92"/>
      <c r="J104" s="93"/>
    </row>
    <row r="105" spans="1:10" ht="30.75" customHeight="1">
      <c r="A105" s="88"/>
      <c r="B105" s="90"/>
      <c r="C105" s="40" t="s">
        <v>7</v>
      </c>
      <c r="D105" s="40" t="s">
        <v>45</v>
      </c>
      <c r="E105" s="40" t="s">
        <v>68</v>
      </c>
      <c r="F105" s="40" t="s">
        <v>10</v>
      </c>
      <c r="G105" s="40" t="s">
        <v>7</v>
      </c>
      <c r="H105" s="40" t="s">
        <v>8</v>
      </c>
      <c r="I105" s="40" t="s">
        <v>9</v>
      </c>
      <c r="J105" s="40" t="s">
        <v>10</v>
      </c>
    </row>
    <row r="106" spans="1:10" ht="15.6">
      <c r="A106" s="3">
        <v>1</v>
      </c>
      <c r="B106" s="3">
        <v>2</v>
      </c>
      <c r="C106" s="3">
        <v>3</v>
      </c>
      <c r="D106" s="3">
        <v>4</v>
      </c>
      <c r="E106" s="3">
        <v>5</v>
      </c>
      <c r="F106" s="3">
        <v>6</v>
      </c>
      <c r="G106" s="3">
        <v>7</v>
      </c>
      <c r="H106" s="3">
        <v>8</v>
      </c>
      <c r="I106" s="3">
        <v>9</v>
      </c>
      <c r="J106" s="3">
        <v>10</v>
      </c>
    </row>
    <row r="107" spans="1:10" ht="15.6">
      <c r="A107" s="32">
        <v>1</v>
      </c>
      <c r="B107" s="32" t="s">
        <v>12</v>
      </c>
      <c r="C107" s="32"/>
      <c r="D107" s="70">
        <v>21600</v>
      </c>
      <c r="E107" s="65">
        <v>1084.21057</v>
      </c>
      <c r="F107" s="45"/>
      <c r="G107" s="65"/>
      <c r="H107" s="65">
        <v>21479.102739999998</v>
      </c>
      <c r="I107" s="65">
        <v>1130.4791499999999</v>
      </c>
      <c r="J107" s="70"/>
    </row>
    <row r="108" spans="1:10" ht="15.6">
      <c r="A108" s="32">
        <v>2</v>
      </c>
      <c r="B108" s="32" t="s">
        <v>13</v>
      </c>
      <c r="C108" s="32"/>
      <c r="D108" s="70">
        <v>17520.099999999999</v>
      </c>
      <c r="E108" s="65">
        <v>922.18251999999995</v>
      </c>
      <c r="F108" s="45"/>
      <c r="G108" s="65"/>
      <c r="H108" s="65">
        <v>17480.456020000001</v>
      </c>
      <c r="I108" s="65">
        <v>920.09501999999998</v>
      </c>
      <c r="J108" s="70"/>
    </row>
    <row r="109" spans="1:10" ht="15.6">
      <c r="A109" s="32">
        <v>3</v>
      </c>
      <c r="B109" s="32" t="s">
        <v>14</v>
      </c>
      <c r="C109" s="32"/>
      <c r="D109" s="70">
        <v>15960.5</v>
      </c>
      <c r="E109" s="65">
        <v>840.02633052631597</v>
      </c>
      <c r="F109" s="45"/>
      <c r="G109" s="65"/>
      <c r="H109" s="65">
        <v>15702.273939999999</v>
      </c>
      <c r="I109" s="65">
        <v>826.43549052631602</v>
      </c>
      <c r="J109" s="70"/>
    </row>
    <row r="110" spans="1:10" ht="15.6">
      <c r="A110" s="32">
        <v>4</v>
      </c>
      <c r="B110" s="32" t="s">
        <v>15</v>
      </c>
      <c r="C110" s="32"/>
      <c r="D110" s="70">
        <v>85548.517999999996</v>
      </c>
      <c r="E110" s="65">
        <v>4502.5537400000003</v>
      </c>
      <c r="F110" s="45"/>
      <c r="G110" s="65"/>
      <c r="H110" s="65">
        <v>83973.097380000007</v>
      </c>
      <c r="I110" s="65">
        <v>4591.7397700000001</v>
      </c>
      <c r="J110" s="70"/>
    </row>
    <row r="111" spans="1:10" ht="15.6">
      <c r="A111" s="32">
        <v>5</v>
      </c>
      <c r="B111" s="32" t="s">
        <v>33</v>
      </c>
      <c r="C111" s="32"/>
      <c r="D111" s="70">
        <v>65800</v>
      </c>
      <c r="E111" s="65">
        <v>3736.8425299999999</v>
      </c>
      <c r="F111" s="45"/>
      <c r="G111" s="65"/>
      <c r="H111" s="65">
        <v>65417.223339999997</v>
      </c>
      <c r="I111" s="65">
        <v>3716.6963900000001</v>
      </c>
      <c r="J111" s="70"/>
    </row>
    <row r="112" spans="1:10" ht="15.6">
      <c r="A112" s="32">
        <v>6</v>
      </c>
      <c r="B112" s="32" t="s">
        <v>16</v>
      </c>
      <c r="C112" s="32"/>
      <c r="D112" s="70">
        <v>52000</v>
      </c>
      <c r="E112" s="65">
        <v>3661.76145</v>
      </c>
      <c r="F112" s="45"/>
      <c r="G112" s="65"/>
      <c r="H112" s="65">
        <v>51999.029470000001</v>
      </c>
      <c r="I112" s="65">
        <v>3661.71569</v>
      </c>
      <c r="J112" s="70"/>
    </row>
    <row r="113" spans="1:12" ht="15.6">
      <c r="A113" s="32">
        <v>7</v>
      </c>
      <c r="B113" s="32" t="s">
        <v>17</v>
      </c>
      <c r="C113" s="32"/>
      <c r="D113" s="70">
        <v>17014.55</v>
      </c>
      <c r="E113" s="65">
        <v>911.95849999999996</v>
      </c>
      <c r="F113" s="45"/>
      <c r="G113" s="65"/>
      <c r="H113" s="65">
        <v>17003.885200000001</v>
      </c>
      <c r="I113" s="65">
        <v>911.44439</v>
      </c>
      <c r="J113" s="70"/>
    </row>
    <row r="114" spans="1:12" ht="15.6">
      <c r="A114" s="2">
        <v>8</v>
      </c>
      <c r="B114" s="2" t="s">
        <v>18</v>
      </c>
      <c r="C114" s="2"/>
      <c r="D114" s="70">
        <v>8700</v>
      </c>
      <c r="E114" s="65">
        <v>457.89474999999999</v>
      </c>
      <c r="F114" s="45"/>
      <c r="G114" s="65"/>
      <c r="H114" s="65">
        <v>8700</v>
      </c>
      <c r="I114" s="65">
        <v>457.89474999999999</v>
      </c>
      <c r="J114" s="70"/>
    </row>
    <row r="115" spans="1:12" ht="15.6">
      <c r="A115" s="2">
        <v>9</v>
      </c>
      <c r="B115" s="2" t="s">
        <v>19</v>
      </c>
      <c r="C115" s="2"/>
      <c r="D115" s="70">
        <v>27572.5</v>
      </c>
      <c r="E115" s="65">
        <v>1451.18469</v>
      </c>
      <c r="F115" s="45"/>
      <c r="G115" s="65"/>
      <c r="H115" s="84">
        <v>27287.92139</v>
      </c>
      <c r="I115" s="65">
        <v>1436.23386</v>
      </c>
      <c r="J115" s="70"/>
    </row>
    <row r="116" spans="1:12" ht="15.6">
      <c r="A116" s="2">
        <v>10</v>
      </c>
      <c r="B116" s="2" t="s">
        <v>20</v>
      </c>
      <c r="C116" s="2"/>
      <c r="D116" s="70">
        <v>11770</v>
      </c>
      <c r="E116" s="65">
        <v>681.45899999999995</v>
      </c>
      <c r="F116" s="45"/>
      <c r="G116" s="65"/>
      <c r="H116" s="84">
        <v>11770</v>
      </c>
      <c r="I116" s="65">
        <v>681.45899999999995</v>
      </c>
      <c r="J116" s="70"/>
    </row>
    <row r="117" spans="1:12" ht="15.6">
      <c r="A117" s="2">
        <v>11</v>
      </c>
      <c r="B117" s="2" t="s">
        <v>21</v>
      </c>
      <c r="C117" s="2"/>
      <c r="D117" s="70">
        <v>24600</v>
      </c>
      <c r="E117" s="65">
        <v>1294.7376300000001</v>
      </c>
      <c r="F117" s="45"/>
      <c r="G117" s="65"/>
      <c r="H117" s="65">
        <v>22357.640810000001</v>
      </c>
      <c r="I117" s="65">
        <v>1176.71875</v>
      </c>
      <c r="J117" s="70"/>
    </row>
    <row r="118" spans="1:12" ht="15.6">
      <c r="A118" s="2">
        <v>12</v>
      </c>
      <c r="B118" s="2" t="s">
        <v>22</v>
      </c>
      <c r="C118" s="2"/>
      <c r="D118" s="70">
        <v>35110</v>
      </c>
      <c r="E118" s="65">
        <v>1847.89509</v>
      </c>
      <c r="F118" s="45"/>
      <c r="G118" s="65"/>
      <c r="H118" s="65">
        <v>34979.651059999997</v>
      </c>
      <c r="I118" s="65">
        <v>1841.0266300000001</v>
      </c>
      <c r="J118" s="70"/>
    </row>
    <row r="119" spans="1:12" ht="15.6">
      <c r="A119" s="2">
        <v>13</v>
      </c>
      <c r="B119" s="2" t="s">
        <v>23</v>
      </c>
      <c r="C119" s="2"/>
      <c r="D119" s="70">
        <v>12704.482</v>
      </c>
      <c r="E119" s="65">
        <v>668.67899999999997</v>
      </c>
      <c r="F119" s="45"/>
      <c r="G119" s="65"/>
      <c r="H119" s="65">
        <v>12689.17827</v>
      </c>
      <c r="I119" s="65">
        <v>667.87450000000001</v>
      </c>
      <c r="J119" s="70"/>
    </row>
    <row r="120" spans="1:12" ht="15.6">
      <c r="A120" s="2">
        <v>14</v>
      </c>
      <c r="B120" s="2" t="s">
        <v>24</v>
      </c>
      <c r="C120" s="2"/>
      <c r="D120" s="70">
        <v>33130</v>
      </c>
      <c r="E120" s="65">
        <v>1746.01</v>
      </c>
      <c r="F120" s="45"/>
      <c r="G120" s="65"/>
      <c r="H120" s="65">
        <v>33129.97406</v>
      </c>
      <c r="I120" s="65">
        <v>2391.15094</v>
      </c>
      <c r="J120" s="70"/>
    </row>
    <row r="121" spans="1:12" ht="15.6">
      <c r="A121" s="2">
        <v>15</v>
      </c>
      <c r="B121" s="2" t="s">
        <v>25</v>
      </c>
      <c r="C121" s="2"/>
      <c r="D121" s="70">
        <v>18954.5</v>
      </c>
      <c r="E121" s="65">
        <v>997.60531000000003</v>
      </c>
      <c r="F121" s="45"/>
      <c r="G121" s="65"/>
      <c r="H121" s="84">
        <v>18954.5</v>
      </c>
      <c r="I121" s="65">
        <v>997.60531000000003</v>
      </c>
      <c r="J121" s="70"/>
    </row>
    <row r="122" spans="1:12" ht="15.6">
      <c r="A122" s="2">
        <v>16</v>
      </c>
      <c r="B122" s="2" t="s">
        <v>26</v>
      </c>
      <c r="C122" s="2"/>
      <c r="D122" s="70">
        <v>19486</v>
      </c>
      <c r="E122" s="84">
        <v>1025.5790500000001</v>
      </c>
      <c r="F122" s="45"/>
      <c r="G122" s="65"/>
      <c r="H122" s="65">
        <v>19486</v>
      </c>
      <c r="I122" s="65">
        <v>827.49846000000002</v>
      </c>
      <c r="J122" s="70"/>
    </row>
    <row r="123" spans="1:12" ht="15.6">
      <c r="A123" s="2">
        <v>17</v>
      </c>
      <c r="B123" s="2" t="s">
        <v>29</v>
      </c>
      <c r="C123" s="2"/>
      <c r="D123" s="70">
        <v>18015.8</v>
      </c>
      <c r="E123" s="65">
        <v>1124.6500000000001</v>
      </c>
      <c r="F123" s="45"/>
      <c r="G123" s="65"/>
      <c r="H123" s="65">
        <v>17956.894120000001</v>
      </c>
      <c r="I123" s="65">
        <v>1119.56673</v>
      </c>
      <c r="J123" s="70"/>
    </row>
    <row r="124" spans="1:12" ht="15.6">
      <c r="A124" s="2">
        <v>18</v>
      </c>
      <c r="B124" s="2" t="s">
        <v>27</v>
      </c>
      <c r="C124" s="2"/>
      <c r="D124" s="70">
        <v>22200</v>
      </c>
      <c r="E124" s="65">
        <v>1168.43121649263</v>
      </c>
      <c r="F124" s="45"/>
      <c r="G124" s="65"/>
      <c r="H124" s="65">
        <v>21579.623019999999</v>
      </c>
      <c r="I124" s="65">
        <v>1135.7795133443301</v>
      </c>
      <c r="J124" s="70"/>
    </row>
    <row r="125" spans="1:12" ht="15.6">
      <c r="A125" s="98" t="s">
        <v>43</v>
      </c>
      <c r="B125" s="98"/>
      <c r="C125" s="2"/>
      <c r="D125" s="70">
        <v>507686.95</v>
      </c>
      <c r="E125" s="65">
        <v>28123.66</v>
      </c>
      <c r="F125" s="45"/>
      <c r="G125" s="65"/>
      <c r="H125" s="65">
        <v>501946.45</v>
      </c>
      <c r="I125" s="65">
        <v>28491.41</v>
      </c>
      <c r="J125" s="70"/>
    </row>
    <row r="126" spans="1:12" ht="15.6">
      <c r="A126" s="99" t="s">
        <v>44</v>
      </c>
      <c r="B126" s="100"/>
      <c r="C126" s="32"/>
      <c r="D126" s="70">
        <v>2861.63</v>
      </c>
      <c r="E126" s="65"/>
      <c r="F126" s="45"/>
      <c r="G126" s="65"/>
      <c r="H126" s="70">
        <v>2861.63</v>
      </c>
      <c r="I126" s="65"/>
      <c r="J126" s="70"/>
      <c r="K126" s="64"/>
    </row>
    <row r="127" spans="1:12" ht="15.6">
      <c r="A127" s="85" t="s">
        <v>30</v>
      </c>
      <c r="B127" s="86"/>
      <c r="C127" s="9"/>
      <c r="D127" s="70">
        <f>SUM(D33,D56,D79,D102,D125,D126)</f>
        <v>1016934.1210877009</v>
      </c>
      <c r="E127" s="70">
        <f>+SUM(E56,E79,E125)</f>
        <v>149994.93031846682</v>
      </c>
      <c r="F127" s="70">
        <v>8667.83</v>
      </c>
      <c r="G127" s="70">
        <f t="shared" ref="G127" si="1">+SUM(G107:G125)</f>
        <v>0</v>
      </c>
      <c r="H127" s="70">
        <f>SUM(H33,H56,H79,H102,H125,H126)</f>
        <v>1011046.7003100001</v>
      </c>
      <c r="I127" s="70">
        <f>+SUM(I56,I79,I125)</f>
        <v>150327.39228999999</v>
      </c>
      <c r="J127" s="70">
        <f>+SUM(J56,J79)</f>
        <v>8323.1638899999998</v>
      </c>
      <c r="L127" s="79"/>
    </row>
    <row r="128" spans="1:12" ht="15.6">
      <c r="B128" s="44" t="s">
        <v>39</v>
      </c>
      <c r="C128" s="44"/>
      <c r="D128" s="44"/>
      <c r="E128" s="59"/>
      <c r="F128" s="44"/>
      <c r="G128" s="44"/>
      <c r="H128" s="44"/>
      <c r="I128" s="44"/>
      <c r="J128" s="44"/>
    </row>
    <row r="129" spans="1:10" ht="15.6">
      <c r="A129" s="87" t="s">
        <v>4</v>
      </c>
      <c r="B129" s="89" t="s">
        <v>5</v>
      </c>
      <c r="C129" s="91" t="s">
        <v>67</v>
      </c>
      <c r="D129" s="92"/>
      <c r="E129" s="92"/>
      <c r="F129" s="93"/>
      <c r="G129" s="91" t="s">
        <v>6</v>
      </c>
      <c r="H129" s="92"/>
      <c r="I129" s="92"/>
      <c r="J129" s="93"/>
    </row>
    <row r="130" spans="1:10" ht="30.75" customHeight="1">
      <c r="A130" s="88"/>
      <c r="B130" s="90"/>
      <c r="C130" s="40" t="s">
        <v>7</v>
      </c>
      <c r="D130" s="40" t="s">
        <v>8</v>
      </c>
      <c r="E130" s="40" t="s">
        <v>9</v>
      </c>
      <c r="F130" s="40" t="s">
        <v>10</v>
      </c>
      <c r="G130" s="40" t="s">
        <v>7</v>
      </c>
      <c r="H130" s="40" t="s">
        <v>8</v>
      </c>
      <c r="I130" s="40" t="s">
        <v>9</v>
      </c>
      <c r="J130" s="40" t="s">
        <v>10</v>
      </c>
    </row>
    <row r="131" spans="1:10" ht="15.6">
      <c r="A131" s="3">
        <v>1</v>
      </c>
      <c r="B131" s="3">
        <v>2</v>
      </c>
      <c r="C131" s="3">
        <v>3</v>
      </c>
      <c r="D131" s="3">
        <v>4</v>
      </c>
      <c r="E131" s="3">
        <v>5</v>
      </c>
      <c r="F131" s="3">
        <v>6</v>
      </c>
      <c r="G131" s="3">
        <v>7</v>
      </c>
      <c r="H131" s="3">
        <v>8</v>
      </c>
      <c r="I131" s="3">
        <v>9</v>
      </c>
      <c r="J131" s="3">
        <v>10</v>
      </c>
    </row>
    <row r="132" spans="1:10" ht="15.6">
      <c r="A132" s="85" t="s">
        <v>28</v>
      </c>
      <c r="B132" s="86"/>
      <c r="C132" s="34"/>
      <c r="D132" s="43">
        <v>2330</v>
      </c>
      <c r="E132" s="3"/>
      <c r="F132" s="3"/>
      <c r="G132" s="3"/>
      <c r="H132" s="43">
        <v>2324.87</v>
      </c>
      <c r="I132" s="3"/>
      <c r="J132" s="34"/>
    </row>
    <row r="133" spans="1:10" ht="15.6">
      <c r="A133" s="85" t="s">
        <v>30</v>
      </c>
      <c r="B133" s="86"/>
      <c r="C133" s="42"/>
      <c r="D133" s="43">
        <v>2330</v>
      </c>
      <c r="E133" s="3"/>
      <c r="F133" s="3"/>
      <c r="G133" s="3"/>
      <c r="H133" s="43">
        <v>2324.87</v>
      </c>
      <c r="I133" s="3"/>
      <c r="J133" s="34"/>
    </row>
    <row r="134" spans="1:10" ht="15.6">
      <c r="B134" s="44" t="s">
        <v>56</v>
      </c>
      <c r="C134" s="44"/>
      <c r="D134" s="44"/>
      <c r="E134" s="3"/>
      <c r="F134" s="3"/>
      <c r="G134" s="3"/>
      <c r="H134" s="43"/>
      <c r="I134" s="3"/>
      <c r="J134" s="37"/>
    </row>
    <row r="135" spans="1:10" ht="15.6">
      <c r="A135" s="85" t="s">
        <v>28</v>
      </c>
      <c r="B135" s="86"/>
      <c r="C135" s="57"/>
      <c r="D135" s="43">
        <v>539828.74</v>
      </c>
      <c r="E135" s="3"/>
      <c r="F135" s="3"/>
      <c r="G135" s="3"/>
      <c r="H135" s="43">
        <v>539225.42000000004</v>
      </c>
      <c r="I135" s="3"/>
      <c r="J135" s="3"/>
    </row>
    <row r="136" spans="1:10" ht="15.6">
      <c r="A136" s="85" t="s">
        <v>30</v>
      </c>
      <c r="B136" s="86"/>
      <c r="C136" s="57"/>
      <c r="D136" s="43">
        <v>539828.74</v>
      </c>
      <c r="E136" s="3"/>
      <c r="F136" s="3"/>
      <c r="G136" s="3"/>
      <c r="H136" s="43">
        <v>539225.42000000004</v>
      </c>
      <c r="I136" s="3"/>
      <c r="J136" s="3"/>
    </row>
    <row r="137" spans="1:10" ht="31.95" customHeight="1">
      <c r="A137" s="10"/>
      <c r="B137" s="101" t="s">
        <v>42</v>
      </c>
      <c r="C137" s="102"/>
      <c r="D137" s="102"/>
      <c r="E137" s="102"/>
      <c r="F137" s="102"/>
      <c r="G137" s="102"/>
      <c r="H137" s="102"/>
      <c r="I137" s="102"/>
      <c r="J137" s="100"/>
    </row>
    <row r="138" spans="1:10" ht="15.6">
      <c r="A138" s="87" t="s">
        <v>4</v>
      </c>
      <c r="B138" s="89" t="s">
        <v>5</v>
      </c>
      <c r="C138" s="91" t="s">
        <v>65</v>
      </c>
      <c r="D138" s="92"/>
      <c r="E138" s="92"/>
      <c r="F138" s="93"/>
      <c r="G138" s="91" t="s">
        <v>6</v>
      </c>
      <c r="H138" s="92"/>
      <c r="I138" s="92"/>
      <c r="J138" s="93"/>
    </row>
    <row r="139" spans="1:10" ht="28.2">
      <c r="A139" s="88"/>
      <c r="B139" s="90"/>
      <c r="C139" s="40" t="s">
        <v>7</v>
      </c>
      <c r="D139" s="40" t="s">
        <v>60</v>
      </c>
      <c r="E139" s="40" t="s">
        <v>61</v>
      </c>
      <c r="F139" s="40" t="s">
        <v>10</v>
      </c>
      <c r="G139" s="40" t="s">
        <v>7</v>
      </c>
      <c r="H139" s="40" t="s">
        <v>8</v>
      </c>
      <c r="I139" s="40" t="s">
        <v>9</v>
      </c>
      <c r="J139" s="40" t="s">
        <v>10</v>
      </c>
    </row>
    <row r="140" spans="1:10" ht="15.6">
      <c r="A140" s="3">
        <v>1</v>
      </c>
      <c r="B140" s="3">
        <v>2</v>
      </c>
      <c r="C140" s="3">
        <v>3</v>
      </c>
      <c r="D140" s="3">
        <v>4</v>
      </c>
      <c r="E140" s="3">
        <v>5</v>
      </c>
      <c r="F140" s="3">
        <v>6</v>
      </c>
      <c r="G140" s="3">
        <v>7</v>
      </c>
      <c r="H140" s="3">
        <v>8</v>
      </c>
      <c r="I140" s="3">
        <v>9</v>
      </c>
      <c r="J140" s="3">
        <v>10</v>
      </c>
    </row>
    <row r="141" spans="1:10" ht="15.6">
      <c r="A141" s="2">
        <v>1</v>
      </c>
      <c r="B141" s="2" t="s">
        <v>12</v>
      </c>
      <c r="C141" s="2"/>
      <c r="D141" s="15">
        <v>562.64</v>
      </c>
      <c r="E141" s="33"/>
      <c r="F141" s="33"/>
      <c r="G141" s="33"/>
      <c r="H141" s="15">
        <v>562.64</v>
      </c>
      <c r="I141" s="2"/>
      <c r="J141" s="2"/>
    </row>
    <row r="142" spans="1:10" ht="15.6">
      <c r="A142" s="2">
        <v>2</v>
      </c>
      <c r="B142" s="2" t="s">
        <v>13</v>
      </c>
      <c r="C142" s="2"/>
      <c r="D142" s="15">
        <v>328.55</v>
      </c>
      <c r="E142" s="33"/>
      <c r="F142" s="33"/>
      <c r="G142" s="33"/>
      <c r="H142" s="15">
        <v>328.55</v>
      </c>
      <c r="I142" s="2"/>
      <c r="J142" s="2"/>
    </row>
    <row r="143" spans="1:10" ht="15.6">
      <c r="A143" s="2">
        <v>3</v>
      </c>
      <c r="B143" s="2" t="s">
        <v>14</v>
      </c>
      <c r="C143" s="2"/>
      <c r="D143" s="15">
        <v>874.41</v>
      </c>
      <c r="E143" s="33"/>
      <c r="F143" s="33"/>
      <c r="G143" s="33"/>
      <c r="H143" s="15">
        <v>874.41</v>
      </c>
      <c r="I143" s="2"/>
      <c r="J143" s="2"/>
    </row>
    <row r="144" spans="1:10" ht="15.6">
      <c r="A144" s="2">
        <v>4</v>
      </c>
      <c r="B144" s="2" t="s">
        <v>15</v>
      </c>
      <c r="C144" s="2"/>
      <c r="D144" s="15">
        <v>2259.85</v>
      </c>
      <c r="E144" s="33"/>
      <c r="F144" s="33"/>
      <c r="G144" s="33"/>
      <c r="H144" s="15">
        <v>2259.85</v>
      </c>
      <c r="I144" s="2"/>
      <c r="J144" s="2"/>
    </row>
    <row r="145" spans="1:10" ht="15.6">
      <c r="A145" s="2">
        <v>5</v>
      </c>
      <c r="B145" s="2" t="s">
        <v>33</v>
      </c>
      <c r="C145" s="2"/>
      <c r="D145" s="15">
        <v>1649.31</v>
      </c>
      <c r="E145" s="33"/>
      <c r="F145" s="33"/>
      <c r="G145" s="33"/>
      <c r="H145" s="15">
        <v>1649.31</v>
      </c>
      <c r="I145" s="2"/>
      <c r="J145" s="2"/>
    </row>
    <row r="146" spans="1:10" ht="15.6">
      <c r="A146" s="2">
        <v>6</v>
      </c>
      <c r="B146" s="2" t="s">
        <v>16</v>
      </c>
      <c r="C146" s="2"/>
      <c r="D146" s="15">
        <v>2056.46</v>
      </c>
      <c r="E146" s="33"/>
      <c r="F146" s="33"/>
      <c r="G146" s="33"/>
      <c r="H146" s="15">
        <v>2056.46</v>
      </c>
      <c r="I146" s="2"/>
      <c r="J146" s="2"/>
    </row>
    <row r="147" spans="1:10" ht="15.6">
      <c r="A147" s="2">
        <v>7</v>
      </c>
      <c r="B147" s="2" t="s">
        <v>17</v>
      </c>
      <c r="C147" s="2"/>
      <c r="D147" s="15">
        <v>768.82</v>
      </c>
      <c r="E147" s="33"/>
      <c r="F147" s="33"/>
      <c r="G147" s="33"/>
      <c r="H147" s="15">
        <v>768.82</v>
      </c>
      <c r="I147" s="2"/>
      <c r="J147" s="2"/>
    </row>
    <row r="148" spans="1:10" ht="15.6">
      <c r="A148" s="2">
        <v>8</v>
      </c>
      <c r="B148" s="2" t="s">
        <v>18</v>
      </c>
      <c r="C148" s="2"/>
      <c r="D148" s="15">
        <v>738.06</v>
      </c>
      <c r="E148" s="33"/>
      <c r="F148" s="33"/>
      <c r="G148" s="33"/>
      <c r="H148" s="15">
        <v>738.06</v>
      </c>
      <c r="I148" s="2"/>
      <c r="J148" s="2"/>
    </row>
    <row r="149" spans="1:10" ht="15.6">
      <c r="A149" s="2">
        <v>9</v>
      </c>
      <c r="B149" s="2" t="s">
        <v>19</v>
      </c>
      <c r="C149" s="2"/>
      <c r="D149" s="15">
        <v>859.92</v>
      </c>
      <c r="E149" s="33"/>
      <c r="F149" s="33"/>
      <c r="G149" s="33"/>
      <c r="H149" s="15">
        <v>859.92</v>
      </c>
      <c r="I149" s="2"/>
      <c r="J149" s="2"/>
    </row>
    <row r="150" spans="1:10" ht="15.6">
      <c r="A150" s="2">
        <v>10</v>
      </c>
      <c r="B150" s="2" t="s">
        <v>20</v>
      </c>
      <c r="C150" s="2"/>
      <c r="D150" s="15">
        <v>289.14</v>
      </c>
      <c r="E150" s="33"/>
      <c r="F150" s="33"/>
      <c r="G150" s="33"/>
      <c r="H150" s="15">
        <v>289.14</v>
      </c>
      <c r="I150" s="2"/>
      <c r="J150" s="2"/>
    </row>
    <row r="151" spans="1:10" ht="15.6">
      <c r="A151" s="2">
        <v>11</v>
      </c>
      <c r="B151" s="2" t="s">
        <v>21</v>
      </c>
      <c r="C151" s="2"/>
      <c r="D151" s="15">
        <v>572.71</v>
      </c>
      <c r="E151" s="33"/>
      <c r="F151" s="33"/>
      <c r="G151" s="33"/>
      <c r="H151" s="15">
        <v>572.71</v>
      </c>
      <c r="I151" s="2"/>
      <c r="J151" s="2"/>
    </row>
    <row r="152" spans="1:10" ht="15.6">
      <c r="A152" s="2">
        <v>12</v>
      </c>
      <c r="B152" s="2" t="s">
        <v>22</v>
      </c>
      <c r="C152" s="2"/>
      <c r="D152" s="15">
        <v>754.9</v>
      </c>
      <c r="E152" s="33"/>
      <c r="F152" s="33"/>
      <c r="G152" s="33"/>
      <c r="H152" s="15">
        <v>754.9</v>
      </c>
      <c r="I152" s="2"/>
      <c r="J152" s="2"/>
    </row>
    <row r="153" spans="1:10" ht="15.6">
      <c r="A153" s="2">
        <v>13</v>
      </c>
      <c r="B153" s="2" t="s">
        <v>23</v>
      </c>
      <c r="C153" s="2"/>
      <c r="D153" s="15">
        <v>347.75</v>
      </c>
      <c r="E153" s="33"/>
      <c r="F153" s="33"/>
      <c r="G153" s="33"/>
      <c r="H153" s="15">
        <v>347.75</v>
      </c>
      <c r="I153" s="2"/>
      <c r="J153" s="2"/>
    </row>
    <row r="154" spans="1:10" ht="15.6">
      <c r="A154" s="2">
        <v>14</v>
      </c>
      <c r="B154" s="2" t="s">
        <v>24</v>
      </c>
      <c r="C154" s="2"/>
      <c r="D154" s="15">
        <v>540.65</v>
      </c>
      <c r="E154" s="33"/>
      <c r="F154" s="33"/>
      <c r="G154" s="33"/>
      <c r="H154" s="15">
        <v>540.65</v>
      </c>
      <c r="I154" s="2"/>
      <c r="J154" s="2"/>
    </row>
    <row r="155" spans="1:10" ht="15.6">
      <c r="A155" s="2">
        <v>15</v>
      </c>
      <c r="B155" s="2" t="s">
        <v>25</v>
      </c>
      <c r="C155" s="2"/>
      <c r="D155" s="15">
        <v>431</v>
      </c>
      <c r="E155" s="33"/>
      <c r="F155" s="33"/>
      <c r="G155" s="33"/>
      <c r="H155" s="15">
        <v>431</v>
      </c>
      <c r="I155" s="2"/>
      <c r="J155" s="2"/>
    </row>
    <row r="156" spans="1:10" ht="15.6">
      <c r="A156" s="2">
        <v>16</v>
      </c>
      <c r="B156" s="2" t="s">
        <v>26</v>
      </c>
      <c r="C156" s="2"/>
      <c r="D156" s="15">
        <v>806.45</v>
      </c>
      <c r="E156" s="33"/>
      <c r="F156" s="33"/>
      <c r="G156" s="33"/>
      <c r="H156" s="15">
        <v>806.45</v>
      </c>
      <c r="I156" s="2"/>
      <c r="J156" s="2"/>
    </row>
    <row r="157" spans="1:10" ht="15.6">
      <c r="A157" s="2">
        <v>17</v>
      </c>
      <c r="B157" s="2" t="s">
        <v>29</v>
      </c>
      <c r="C157" s="2"/>
      <c r="D157" s="15">
        <v>1039.55</v>
      </c>
      <c r="E157" s="33"/>
      <c r="F157" s="33"/>
      <c r="G157" s="33"/>
      <c r="H157" s="15">
        <v>1039.55</v>
      </c>
      <c r="I157" s="2"/>
      <c r="J157" s="2"/>
    </row>
    <row r="158" spans="1:10" ht="15.6">
      <c r="A158" s="2">
        <v>18</v>
      </c>
      <c r="B158" s="2" t="s">
        <v>27</v>
      </c>
      <c r="C158" s="2"/>
      <c r="D158" s="15">
        <v>910.33</v>
      </c>
      <c r="E158" s="33"/>
      <c r="F158" s="33"/>
      <c r="G158" s="33"/>
      <c r="H158" s="15">
        <v>910.33</v>
      </c>
      <c r="I158" s="2"/>
      <c r="J158" s="2"/>
    </row>
    <row r="159" spans="1:10" ht="15.6">
      <c r="A159" s="2">
        <v>19</v>
      </c>
      <c r="B159" s="2" t="s">
        <v>28</v>
      </c>
      <c r="C159" s="2"/>
      <c r="D159" s="15">
        <v>73033.759999999995</v>
      </c>
      <c r="E159" s="2"/>
      <c r="F159" s="2"/>
      <c r="G159" s="2"/>
      <c r="H159" s="15">
        <v>73033.759999999995</v>
      </c>
      <c r="I159" s="2"/>
      <c r="J159" s="2"/>
    </row>
    <row r="160" spans="1:10" ht="15.6">
      <c r="A160" s="85" t="s">
        <v>30</v>
      </c>
      <c r="B160" s="86"/>
      <c r="C160" s="2"/>
      <c r="D160" s="15">
        <f>SUM(D141:D159)</f>
        <v>88824.26</v>
      </c>
      <c r="E160" s="78"/>
      <c r="F160" s="78">
        <f t="shared" ref="F160:H160" si="2">SUM(F141:F159)</f>
        <v>0</v>
      </c>
      <c r="G160" s="78">
        <f t="shared" si="2"/>
        <v>0</v>
      </c>
      <c r="H160" s="78">
        <f t="shared" si="2"/>
        <v>88824.26</v>
      </c>
      <c r="I160" s="2"/>
      <c r="J160" s="2"/>
    </row>
    <row r="161" spans="1:10" ht="15.6">
      <c r="A161" s="10"/>
      <c r="B161" s="101" t="s">
        <v>51</v>
      </c>
      <c r="C161" s="102"/>
      <c r="D161" s="102"/>
      <c r="E161" s="102"/>
      <c r="F161" s="102"/>
      <c r="G161" s="102"/>
      <c r="H161" s="102"/>
      <c r="I161" s="102"/>
      <c r="J161" s="100"/>
    </row>
    <row r="162" spans="1:10" ht="15.6">
      <c r="A162" s="87" t="s">
        <v>4</v>
      </c>
      <c r="B162" s="89" t="s">
        <v>5</v>
      </c>
      <c r="C162" s="91" t="s">
        <v>65</v>
      </c>
      <c r="D162" s="92"/>
      <c r="E162" s="92"/>
      <c r="F162" s="93"/>
      <c r="G162" s="91" t="s">
        <v>6</v>
      </c>
      <c r="H162" s="92"/>
      <c r="I162" s="92"/>
      <c r="J162" s="93"/>
    </row>
    <row r="163" spans="1:10" ht="28.2">
      <c r="A163" s="88"/>
      <c r="B163" s="90"/>
      <c r="C163" s="40" t="s">
        <v>7</v>
      </c>
      <c r="D163" s="40" t="s">
        <v>48</v>
      </c>
      <c r="E163" s="40" t="s">
        <v>49</v>
      </c>
      <c r="F163" s="40" t="s">
        <v>10</v>
      </c>
      <c r="G163" s="40" t="s">
        <v>7</v>
      </c>
      <c r="H163" s="40" t="s">
        <v>8</v>
      </c>
      <c r="I163" s="40" t="s">
        <v>9</v>
      </c>
      <c r="J163" s="40" t="s">
        <v>10</v>
      </c>
    </row>
    <row r="164" spans="1:10" ht="15.6">
      <c r="A164" s="3">
        <v>1</v>
      </c>
      <c r="B164" s="3">
        <v>2</v>
      </c>
      <c r="C164" s="3">
        <v>3</v>
      </c>
      <c r="D164" s="24">
        <v>4</v>
      </c>
      <c r="E164" s="24">
        <v>5</v>
      </c>
      <c r="F164" s="24">
        <v>6</v>
      </c>
      <c r="G164" s="24">
        <v>7</v>
      </c>
      <c r="H164" s="24">
        <v>8</v>
      </c>
      <c r="I164" s="24">
        <v>9</v>
      </c>
      <c r="J164" s="3">
        <v>10</v>
      </c>
    </row>
    <row r="165" spans="1:10" ht="15.6">
      <c r="A165" s="2">
        <v>1</v>
      </c>
      <c r="B165" s="2" t="s">
        <v>12</v>
      </c>
      <c r="C165" s="11"/>
      <c r="D165" s="51">
        <v>576</v>
      </c>
      <c r="E165" s="51">
        <v>49</v>
      </c>
      <c r="F165" s="53"/>
      <c r="G165" s="52"/>
      <c r="H165" s="51">
        <v>576.00200000000007</v>
      </c>
      <c r="I165" s="51">
        <v>49</v>
      </c>
      <c r="J165" s="14"/>
    </row>
    <row r="166" spans="1:10" ht="15.6">
      <c r="A166" s="2">
        <v>2</v>
      </c>
      <c r="B166" s="2" t="s">
        <v>13</v>
      </c>
      <c r="C166" s="11"/>
      <c r="D166" s="51">
        <v>209.5</v>
      </c>
      <c r="E166" s="51">
        <v>20.7</v>
      </c>
      <c r="F166" s="53"/>
      <c r="G166" s="52"/>
      <c r="H166" s="51">
        <v>209.45500000000001</v>
      </c>
      <c r="I166" s="51">
        <v>20.7</v>
      </c>
      <c r="J166" s="14"/>
    </row>
    <row r="167" spans="1:10" ht="15.6">
      <c r="A167" s="32">
        <v>3</v>
      </c>
      <c r="B167" s="32" t="s">
        <v>14</v>
      </c>
      <c r="C167" s="11"/>
      <c r="D167" s="51">
        <v>628.4</v>
      </c>
      <c r="E167" s="51">
        <v>62.2</v>
      </c>
      <c r="F167" s="53"/>
      <c r="G167" s="52"/>
      <c r="H167" s="51">
        <v>628.36599999999999</v>
      </c>
      <c r="I167" s="51">
        <v>62.2</v>
      </c>
      <c r="J167" s="14"/>
    </row>
    <row r="168" spans="1:10" ht="15.6">
      <c r="A168" s="2">
        <v>4</v>
      </c>
      <c r="B168" s="2" t="s">
        <v>15</v>
      </c>
      <c r="C168" s="11"/>
      <c r="D168" s="51">
        <v>1017.4</v>
      </c>
      <c r="E168" s="51">
        <v>105.9</v>
      </c>
      <c r="F168" s="53"/>
      <c r="G168" s="52"/>
      <c r="H168" s="51">
        <v>971.76619000000005</v>
      </c>
      <c r="I168" s="51">
        <v>103.5</v>
      </c>
      <c r="J168" s="14"/>
    </row>
    <row r="169" spans="1:10" ht="15.6">
      <c r="A169" s="2">
        <v>5</v>
      </c>
      <c r="B169" s="2" t="s">
        <v>33</v>
      </c>
      <c r="C169" s="11"/>
      <c r="D169" s="51">
        <v>1541</v>
      </c>
      <c r="E169" s="51">
        <v>227.5</v>
      </c>
      <c r="F169" s="53"/>
      <c r="G169" s="52"/>
      <c r="H169" s="51">
        <v>1540.9939999999999</v>
      </c>
      <c r="I169" s="51">
        <v>227.5</v>
      </c>
      <c r="J169" s="14"/>
    </row>
    <row r="170" spans="1:10" ht="15.6">
      <c r="A170" s="2">
        <v>6</v>
      </c>
      <c r="B170" s="2" t="s">
        <v>16</v>
      </c>
      <c r="C170" s="11"/>
      <c r="D170" s="51">
        <v>733.1</v>
      </c>
      <c r="E170" s="51">
        <v>94.7</v>
      </c>
      <c r="F170" s="53"/>
      <c r="G170" s="52"/>
      <c r="H170" s="51">
        <v>733.09500000000003</v>
      </c>
      <c r="I170" s="51">
        <v>94.7</v>
      </c>
      <c r="J170" s="14"/>
    </row>
    <row r="171" spans="1:10" ht="15.6">
      <c r="A171" s="2">
        <v>7</v>
      </c>
      <c r="B171" s="2" t="s">
        <v>17</v>
      </c>
      <c r="C171" s="11"/>
      <c r="D171" s="51">
        <v>628.4</v>
      </c>
      <c r="E171" s="51">
        <v>65</v>
      </c>
      <c r="F171" s="53"/>
      <c r="G171" s="52"/>
      <c r="H171" s="51">
        <v>535.25811999999996</v>
      </c>
      <c r="I171" s="51">
        <v>58</v>
      </c>
      <c r="J171" s="14"/>
    </row>
    <row r="172" spans="1:10" ht="15.6">
      <c r="A172" s="2">
        <v>8</v>
      </c>
      <c r="B172" s="2" t="s">
        <v>18</v>
      </c>
      <c r="C172" s="11"/>
      <c r="D172" s="51">
        <v>209.5</v>
      </c>
      <c r="E172" s="51">
        <v>59.1</v>
      </c>
      <c r="F172" s="53"/>
      <c r="G172" s="52"/>
      <c r="H172" s="51">
        <v>209.45500000000001</v>
      </c>
      <c r="I172" s="51">
        <v>59.1</v>
      </c>
      <c r="J172" s="14"/>
    </row>
    <row r="173" spans="1:10" ht="15.6">
      <c r="A173" s="2">
        <v>9</v>
      </c>
      <c r="B173" s="2" t="s">
        <v>19</v>
      </c>
      <c r="C173" s="11"/>
      <c r="D173" s="51">
        <v>374</v>
      </c>
      <c r="E173" s="51">
        <v>32.5</v>
      </c>
      <c r="F173" s="53"/>
      <c r="G173" s="52"/>
      <c r="H173" s="51">
        <v>370.98155000000003</v>
      </c>
      <c r="I173" s="51">
        <v>32.299999999999997</v>
      </c>
      <c r="J173" s="14"/>
    </row>
    <row r="174" spans="1:10" ht="15.6">
      <c r="A174" s="2">
        <v>10</v>
      </c>
      <c r="B174" s="2" t="s">
        <v>20</v>
      </c>
      <c r="C174" s="11"/>
      <c r="D174" s="51">
        <v>209.5</v>
      </c>
      <c r="E174" s="51">
        <v>23.3</v>
      </c>
      <c r="F174" s="53"/>
      <c r="G174" s="52"/>
      <c r="H174" s="51">
        <v>209.45500000000001</v>
      </c>
      <c r="I174" s="51">
        <v>23.3</v>
      </c>
      <c r="J174" s="14"/>
    </row>
    <row r="175" spans="1:10" ht="15.6">
      <c r="A175" s="2">
        <v>11</v>
      </c>
      <c r="B175" s="2" t="s">
        <v>21</v>
      </c>
      <c r="C175" s="11"/>
      <c r="D175" s="51">
        <v>314.2</v>
      </c>
      <c r="E175" s="51">
        <v>38.799999999999997</v>
      </c>
      <c r="F175" s="53"/>
      <c r="G175" s="52"/>
      <c r="H175" s="51">
        <v>314.18299999999999</v>
      </c>
      <c r="I175" s="51">
        <v>38.799999999999997</v>
      </c>
      <c r="J175" s="14"/>
    </row>
    <row r="176" spans="1:10" ht="15.6">
      <c r="A176" s="2">
        <v>12</v>
      </c>
      <c r="B176" s="2" t="s">
        <v>22</v>
      </c>
      <c r="C176" s="11"/>
      <c r="D176" s="51">
        <v>942.6</v>
      </c>
      <c r="E176" s="51">
        <v>93.2</v>
      </c>
      <c r="F176" s="53"/>
      <c r="G176" s="52"/>
      <c r="H176" s="51">
        <v>937.83725000000004</v>
      </c>
      <c r="I176" s="51">
        <v>93.2</v>
      </c>
      <c r="J176" s="14"/>
    </row>
    <row r="177" spans="1:12" ht="15.6">
      <c r="A177" s="2">
        <v>13</v>
      </c>
      <c r="B177" s="2" t="s">
        <v>23</v>
      </c>
      <c r="C177" s="11"/>
      <c r="D177" s="51">
        <v>0</v>
      </c>
      <c r="E177" s="51">
        <v>0</v>
      </c>
      <c r="F177" s="53"/>
      <c r="G177" s="52"/>
      <c r="H177" s="51">
        <v>0</v>
      </c>
      <c r="I177" s="51">
        <v>0</v>
      </c>
      <c r="J177" s="14"/>
    </row>
    <row r="178" spans="1:12" ht="15.6">
      <c r="A178" s="2">
        <v>14</v>
      </c>
      <c r="B178" s="2" t="s">
        <v>24</v>
      </c>
      <c r="C178" s="11"/>
      <c r="D178" s="51">
        <v>389</v>
      </c>
      <c r="E178" s="51">
        <v>49.1</v>
      </c>
      <c r="F178" s="53"/>
      <c r="G178" s="52"/>
      <c r="H178" s="51">
        <v>388.98899999999998</v>
      </c>
      <c r="I178" s="51">
        <v>49.2</v>
      </c>
      <c r="J178" s="14"/>
    </row>
    <row r="179" spans="1:12" ht="15.6">
      <c r="A179" s="2">
        <v>15</v>
      </c>
      <c r="B179" s="76" t="s">
        <v>25</v>
      </c>
      <c r="C179" s="11"/>
      <c r="D179" s="51">
        <v>463.8</v>
      </c>
      <c r="E179" s="51">
        <v>57.5</v>
      </c>
      <c r="F179" s="53"/>
      <c r="G179" s="52"/>
      <c r="H179" s="51">
        <v>463.79499999999996</v>
      </c>
      <c r="I179" s="51">
        <v>57.4</v>
      </c>
      <c r="J179" s="14"/>
    </row>
    <row r="180" spans="1:12" ht="15.6">
      <c r="A180" s="2">
        <v>16</v>
      </c>
      <c r="B180" s="76" t="s">
        <v>26</v>
      </c>
      <c r="C180" s="11"/>
      <c r="D180" s="51">
        <v>336.55</v>
      </c>
      <c r="E180" s="51">
        <v>29.3</v>
      </c>
      <c r="F180" s="22"/>
      <c r="G180" s="22"/>
      <c r="H180" s="51">
        <v>336.625</v>
      </c>
      <c r="I180" s="51">
        <v>29.3</v>
      </c>
      <c r="J180" s="14"/>
    </row>
    <row r="181" spans="1:12" ht="15.6">
      <c r="A181" s="32">
        <v>17</v>
      </c>
      <c r="B181" s="76" t="s">
        <v>29</v>
      </c>
      <c r="C181" s="11"/>
      <c r="D181" s="51">
        <v>209.5</v>
      </c>
      <c r="E181" s="51">
        <v>23.3</v>
      </c>
      <c r="F181" s="22"/>
      <c r="G181" s="22"/>
      <c r="H181" s="51">
        <v>208.42901000000001</v>
      </c>
      <c r="I181" s="51">
        <v>23.3</v>
      </c>
      <c r="J181" s="14"/>
    </row>
    <row r="182" spans="1:12" ht="15.75" customHeight="1">
      <c r="A182" s="2">
        <v>18</v>
      </c>
      <c r="B182" s="2" t="s">
        <v>27</v>
      </c>
      <c r="C182" s="11"/>
      <c r="D182" s="51">
        <v>1256</v>
      </c>
      <c r="E182" s="51">
        <v>11.9</v>
      </c>
      <c r="F182" s="53"/>
      <c r="G182" s="52"/>
      <c r="H182" s="51">
        <v>1152.4341999999999</v>
      </c>
      <c r="I182" s="51">
        <v>384.1</v>
      </c>
      <c r="J182" s="14"/>
      <c r="K182" s="61"/>
      <c r="L182" s="61"/>
    </row>
    <row r="183" spans="1:12" ht="15.6">
      <c r="A183" s="2">
        <v>19</v>
      </c>
      <c r="B183" s="2" t="s">
        <v>28</v>
      </c>
      <c r="C183" s="11"/>
      <c r="D183" s="51">
        <v>182600.7</v>
      </c>
      <c r="E183" s="22"/>
      <c r="F183" s="22"/>
      <c r="G183" s="22"/>
      <c r="H183" s="51">
        <v>103607.28</v>
      </c>
      <c r="I183" s="22"/>
      <c r="J183" s="14"/>
      <c r="L183" s="61">
        <f>SUM(H165:H182)</f>
        <v>9787.12032</v>
      </c>
    </row>
    <row r="184" spans="1:12" ht="15.6">
      <c r="A184" s="85" t="s">
        <v>30</v>
      </c>
      <c r="B184" s="86"/>
      <c r="C184" s="23">
        <f>+SUM(C165:C183)</f>
        <v>0</v>
      </c>
      <c r="D184" s="51">
        <v>192639.6</v>
      </c>
      <c r="E184" s="51">
        <v>1043</v>
      </c>
      <c r="F184" s="51"/>
      <c r="G184" s="51"/>
      <c r="H184" s="51">
        <v>113394.39</v>
      </c>
      <c r="I184" s="51">
        <v>1405.6</v>
      </c>
      <c r="J184" s="51">
        <f>+SUM(J165:J183)</f>
        <v>0</v>
      </c>
    </row>
    <row r="185" spans="1:12" ht="23.4" customHeight="1">
      <c r="A185" s="10"/>
      <c r="B185" s="103" t="s">
        <v>55</v>
      </c>
      <c r="C185" s="103"/>
      <c r="D185" s="103"/>
      <c r="E185" s="103"/>
      <c r="F185" s="103"/>
      <c r="G185" s="103"/>
      <c r="H185" s="103"/>
      <c r="I185" s="25"/>
      <c r="J185" s="14"/>
    </row>
    <row r="186" spans="1:12" ht="15.6">
      <c r="A186" s="87" t="s">
        <v>4</v>
      </c>
      <c r="B186" s="89" t="s">
        <v>5</v>
      </c>
      <c r="C186" s="91" t="s">
        <v>65</v>
      </c>
      <c r="D186" s="92"/>
      <c r="E186" s="92"/>
      <c r="F186" s="93"/>
      <c r="G186" s="91" t="s">
        <v>6</v>
      </c>
      <c r="H186" s="92"/>
      <c r="I186" s="92"/>
      <c r="J186" s="93"/>
    </row>
    <row r="187" spans="1:12" ht="28.2">
      <c r="A187" s="88"/>
      <c r="B187" s="90"/>
      <c r="C187" s="8" t="s">
        <v>7</v>
      </c>
      <c r="D187" s="8" t="s">
        <v>8</v>
      </c>
      <c r="E187" s="8" t="s">
        <v>9</v>
      </c>
      <c r="F187" s="8" t="s">
        <v>10</v>
      </c>
      <c r="G187" s="8" t="s">
        <v>7</v>
      </c>
      <c r="H187" s="8" t="s">
        <v>8</v>
      </c>
      <c r="I187" s="8" t="s">
        <v>9</v>
      </c>
      <c r="J187" s="8" t="s">
        <v>10</v>
      </c>
    </row>
    <row r="188" spans="1:12" ht="15.6">
      <c r="A188" s="3">
        <v>1</v>
      </c>
      <c r="B188" s="3">
        <v>2</v>
      </c>
      <c r="C188" s="3">
        <v>3</v>
      </c>
      <c r="D188" s="3">
        <v>4</v>
      </c>
      <c r="E188" s="3">
        <v>5</v>
      </c>
      <c r="F188" s="3">
        <v>6</v>
      </c>
      <c r="G188" s="3">
        <v>7</v>
      </c>
      <c r="H188" s="3">
        <v>8</v>
      </c>
      <c r="I188" s="3">
        <v>9</v>
      </c>
      <c r="J188" s="3">
        <v>10</v>
      </c>
    </row>
    <row r="189" spans="1:12" ht="15.6">
      <c r="A189" s="2">
        <v>1</v>
      </c>
      <c r="B189" s="2" t="s">
        <v>12</v>
      </c>
      <c r="C189" s="11"/>
      <c r="D189" s="54">
        <v>0</v>
      </c>
      <c r="E189" s="54">
        <v>0</v>
      </c>
      <c r="F189" s="55"/>
      <c r="G189" s="55"/>
      <c r="H189" s="54">
        <v>0</v>
      </c>
      <c r="I189" s="54">
        <v>0</v>
      </c>
      <c r="J189" s="54"/>
    </row>
    <row r="190" spans="1:12" ht="15.6">
      <c r="A190" s="2">
        <v>2</v>
      </c>
      <c r="B190" s="2" t="s">
        <v>13</v>
      </c>
      <c r="C190" s="11"/>
      <c r="D190" s="54">
        <v>64</v>
      </c>
      <c r="E190" s="54">
        <v>7.1</v>
      </c>
      <c r="F190" s="26"/>
      <c r="G190" s="26"/>
      <c r="H190" s="54">
        <v>64</v>
      </c>
      <c r="I190" s="54">
        <v>7.1</v>
      </c>
      <c r="J190" s="54"/>
    </row>
    <row r="191" spans="1:12" ht="15.6">
      <c r="A191" s="2">
        <v>3</v>
      </c>
      <c r="B191" s="2" t="s">
        <v>14</v>
      </c>
      <c r="C191" s="11"/>
      <c r="D191" s="54">
        <v>62</v>
      </c>
      <c r="E191" s="54">
        <v>7.7</v>
      </c>
      <c r="F191" s="26"/>
      <c r="G191" s="26"/>
      <c r="H191" s="54">
        <v>62</v>
      </c>
      <c r="I191" s="54">
        <v>7.7</v>
      </c>
      <c r="J191" s="54"/>
    </row>
    <row r="192" spans="1:12" ht="15.6">
      <c r="A192" s="2">
        <v>4</v>
      </c>
      <c r="B192" s="2" t="s">
        <v>15</v>
      </c>
      <c r="C192" s="11"/>
      <c r="D192" s="54">
        <v>126.7</v>
      </c>
      <c r="E192" s="54">
        <v>14.1</v>
      </c>
      <c r="F192" s="26"/>
      <c r="G192" s="26"/>
      <c r="H192" s="54">
        <v>126.7</v>
      </c>
      <c r="I192" s="54">
        <v>14.1</v>
      </c>
      <c r="J192" s="54"/>
    </row>
    <row r="193" spans="1:12" ht="15.6">
      <c r="A193" s="2">
        <v>5</v>
      </c>
      <c r="B193" s="2" t="s">
        <v>33</v>
      </c>
      <c r="C193" s="11"/>
      <c r="D193" s="54">
        <v>505</v>
      </c>
      <c r="E193" s="54">
        <v>68.900000000000006</v>
      </c>
      <c r="F193" s="26"/>
      <c r="G193" s="26"/>
      <c r="H193" s="54">
        <v>505</v>
      </c>
      <c r="I193" s="54">
        <v>68.900000000000006</v>
      </c>
      <c r="J193" s="54"/>
    </row>
    <row r="194" spans="1:12" ht="15.6">
      <c r="A194" s="2">
        <v>6</v>
      </c>
      <c r="B194" s="2" t="s">
        <v>16</v>
      </c>
      <c r="C194" s="11"/>
      <c r="D194" s="54">
        <v>64</v>
      </c>
      <c r="E194" s="54">
        <v>7.1</v>
      </c>
      <c r="F194" s="26"/>
      <c r="G194" s="26"/>
      <c r="H194" s="54">
        <v>59.5</v>
      </c>
      <c r="I194" s="54">
        <v>6.6</v>
      </c>
      <c r="J194" s="54"/>
    </row>
    <row r="195" spans="1:12" ht="15.6">
      <c r="A195" s="2">
        <v>7</v>
      </c>
      <c r="B195" s="2" t="s">
        <v>17</v>
      </c>
      <c r="C195" s="11"/>
      <c r="D195" s="54">
        <v>126.7</v>
      </c>
      <c r="E195" s="54">
        <v>17.2</v>
      </c>
      <c r="F195" s="26"/>
      <c r="G195" s="26"/>
      <c r="H195" s="54">
        <v>126.7</v>
      </c>
      <c r="I195" s="54">
        <v>17.2</v>
      </c>
      <c r="J195" s="54"/>
    </row>
    <row r="196" spans="1:12" ht="15.6">
      <c r="A196" s="2">
        <v>8</v>
      </c>
      <c r="B196" s="2" t="s">
        <v>18</v>
      </c>
      <c r="C196" s="11"/>
      <c r="D196" s="54">
        <v>173.5</v>
      </c>
      <c r="E196" s="54">
        <v>48.9</v>
      </c>
      <c r="F196" s="26"/>
      <c r="G196" s="26"/>
      <c r="H196" s="54">
        <v>173.5</v>
      </c>
      <c r="I196" s="54">
        <v>48.9</v>
      </c>
      <c r="J196" s="54"/>
    </row>
    <row r="197" spans="1:12" ht="15.6">
      <c r="A197" s="2">
        <v>9</v>
      </c>
      <c r="B197" s="2" t="s">
        <v>19</v>
      </c>
      <c r="C197" s="11"/>
      <c r="D197" s="54">
        <v>1733.8</v>
      </c>
      <c r="E197" s="54">
        <v>110.5</v>
      </c>
      <c r="F197" s="26"/>
      <c r="G197" s="26"/>
      <c r="H197" s="54">
        <v>1281.5999999999999</v>
      </c>
      <c r="I197" s="54">
        <v>142.4</v>
      </c>
      <c r="J197" s="54"/>
    </row>
    <row r="198" spans="1:12" ht="15.6">
      <c r="A198" s="2">
        <v>10</v>
      </c>
      <c r="B198" s="2" t="s">
        <v>20</v>
      </c>
      <c r="C198" s="11"/>
      <c r="D198" s="54">
        <v>126.7</v>
      </c>
      <c r="E198" s="54">
        <v>14.1</v>
      </c>
      <c r="F198" s="26"/>
      <c r="G198" s="26"/>
      <c r="H198" s="54">
        <v>126.7</v>
      </c>
      <c r="I198" s="54">
        <v>14.1</v>
      </c>
      <c r="J198" s="54"/>
    </row>
    <row r="199" spans="1:12" ht="15.6">
      <c r="A199" s="2">
        <v>11</v>
      </c>
      <c r="B199" s="2" t="s">
        <v>21</v>
      </c>
      <c r="C199" s="11"/>
      <c r="D199" s="54">
        <v>64</v>
      </c>
      <c r="E199" s="54">
        <v>7.9</v>
      </c>
      <c r="F199" s="26"/>
      <c r="G199" s="26"/>
      <c r="H199" s="54">
        <v>64</v>
      </c>
      <c r="I199" s="54">
        <v>7.9</v>
      </c>
      <c r="J199" s="54"/>
    </row>
    <row r="200" spans="1:12" ht="15.6">
      <c r="A200" s="2">
        <v>12</v>
      </c>
      <c r="B200" s="2" t="s">
        <v>22</v>
      </c>
      <c r="C200" s="11"/>
      <c r="D200" s="54">
        <v>124</v>
      </c>
      <c r="E200" s="54">
        <v>12.3</v>
      </c>
      <c r="F200" s="26"/>
      <c r="G200" s="26"/>
      <c r="H200" s="54">
        <v>124</v>
      </c>
      <c r="I200" s="54">
        <v>12.3</v>
      </c>
      <c r="J200" s="54"/>
    </row>
    <row r="201" spans="1:12" ht="15.6">
      <c r="A201" s="2">
        <v>13</v>
      </c>
      <c r="B201" s="2" t="s">
        <v>23</v>
      </c>
      <c r="C201" s="11"/>
      <c r="D201" s="54">
        <v>132</v>
      </c>
      <c r="E201" s="54">
        <v>14.7</v>
      </c>
      <c r="F201" s="26"/>
      <c r="G201" s="26"/>
      <c r="H201" s="54">
        <v>132</v>
      </c>
      <c r="I201" s="54">
        <v>14.7</v>
      </c>
      <c r="J201" s="54"/>
    </row>
    <row r="202" spans="1:12" ht="15.6">
      <c r="A202" s="2">
        <v>14</v>
      </c>
      <c r="B202" s="2" t="s">
        <v>24</v>
      </c>
      <c r="C202" s="11"/>
      <c r="D202" s="54">
        <v>182</v>
      </c>
      <c r="E202" s="54">
        <v>20.2</v>
      </c>
      <c r="F202" s="26"/>
      <c r="G202" s="26"/>
      <c r="H202" s="54">
        <v>182</v>
      </c>
      <c r="I202" s="54">
        <v>20.2</v>
      </c>
      <c r="J202" s="54"/>
    </row>
    <row r="203" spans="1:12" s="75" customFormat="1" ht="15.6">
      <c r="A203" s="76">
        <v>15</v>
      </c>
      <c r="B203" s="76" t="s">
        <v>25</v>
      </c>
      <c r="C203" s="11"/>
      <c r="D203" s="73">
        <v>0</v>
      </c>
      <c r="E203" s="73">
        <v>0</v>
      </c>
      <c r="F203" s="26"/>
      <c r="G203" s="26"/>
      <c r="H203" s="73">
        <v>0</v>
      </c>
      <c r="I203" s="73"/>
      <c r="J203" s="73"/>
    </row>
    <row r="204" spans="1:12" ht="15.6">
      <c r="A204" s="2">
        <v>16</v>
      </c>
      <c r="B204" s="76" t="s">
        <v>26</v>
      </c>
      <c r="C204" s="11"/>
      <c r="D204" s="54">
        <v>65.400000000000006</v>
      </c>
      <c r="E204" s="54">
        <v>5.7</v>
      </c>
      <c r="F204" s="26"/>
      <c r="G204" s="26"/>
      <c r="H204" s="54">
        <v>65.400000000000006</v>
      </c>
      <c r="I204" s="54">
        <v>5.7</v>
      </c>
      <c r="J204" s="54"/>
    </row>
    <row r="205" spans="1:12" ht="15.6">
      <c r="A205" s="2">
        <v>17</v>
      </c>
      <c r="B205" s="2" t="s">
        <v>29</v>
      </c>
      <c r="C205" s="11"/>
      <c r="D205" s="54">
        <v>392.6</v>
      </c>
      <c r="E205" s="27">
        <v>43.6</v>
      </c>
      <c r="F205" s="27"/>
      <c r="G205" s="27"/>
      <c r="H205" s="54">
        <v>392.6</v>
      </c>
      <c r="I205" s="54">
        <v>43.6</v>
      </c>
      <c r="J205" s="54"/>
    </row>
    <row r="206" spans="1:12" s="75" customFormat="1" ht="15.6">
      <c r="A206" s="76">
        <v>18</v>
      </c>
      <c r="B206" s="76" t="s">
        <v>27</v>
      </c>
      <c r="C206" s="76"/>
      <c r="D206" s="78">
        <v>0</v>
      </c>
      <c r="E206" s="106">
        <v>0</v>
      </c>
      <c r="F206" s="72"/>
      <c r="G206" s="72"/>
      <c r="H206" s="78">
        <v>0</v>
      </c>
      <c r="I206" s="78">
        <v>0</v>
      </c>
      <c r="J206" s="73"/>
      <c r="L206" s="61">
        <f>SUM(H189:H206)</f>
        <v>3485.7</v>
      </c>
    </row>
    <row r="207" spans="1:12" ht="15.6">
      <c r="A207" s="2">
        <v>19</v>
      </c>
      <c r="B207" s="2" t="s">
        <v>28</v>
      </c>
      <c r="C207" s="77"/>
      <c r="D207" s="73">
        <v>33399.9</v>
      </c>
      <c r="E207" s="73"/>
      <c r="F207" s="73"/>
      <c r="G207" s="73"/>
      <c r="H207" s="73">
        <v>32587</v>
      </c>
      <c r="I207" s="73"/>
      <c r="J207" s="54"/>
    </row>
    <row r="208" spans="1:12" ht="15.6">
      <c r="A208" s="85" t="s">
        <v>30</v>
      </c>
      <c r="B208" s="86"/>
      <c r="C208" s="68"/>
      <c r="D208" s="73">
        <v>37342.300000000003</v>
      </c>
      <c r="E208" s="73">
        <v>400</v>
      </c>
      <c r="F208" s="73"/>
      <c r="G208" s="73"/>
      <c r="H208" s="73">
        <v>36072.699999999997</v>
      </c>
      <c r="I208" s="73">
        <v>431.4</v>
      </c>
      <c r="J208" s="54"/>
    </row>
    <row r="209" spans="1:10" ht="25.2" customHeight="1">
      <c r="A209" s="50"/>
      <c r="B209" s="103" t="s">
        <v>54</v>
      </c>
      <c r="C209" s="104"/>
      <c r="D209" s="104"/>
      <c r="E209" s="104"/>
      <c r="F209" s="104"/>
      <c r="G209" s="104"/>
      <c r="H209" s="104"/>
      <c r="I209" s="13"/>
      <c r="J209" s="14"/>
    </row>
    <row r="210" spans="1:10" ht="15.6">
      <c r="A210" s="87" t="s">
        <v>4</v>
      </c>
      <c r="B210" s="89" t="s">
        <v>5</v>
      </c>
      <c r="C210" s="91" t="s">
        <v>65</v>
      </c>
      <c r="D210" s="92"/>
      <c r="E210" s="92"/>
      <c r="F210" s="93"/>
      <c r="G210" s="91" t="s">
        <v>6</v>
      </c>
      <c r="H210" s="92"/>
      <c r="I210" s="92"/>
      <c r="J210" s="93"/>
    </row>
    <row r="211" spans="1:10" ht="28.2">
      <c r="A211" s="88"/>
      <c r="B211" s="90"/>
      <c r="C211" s="8" t="s">
        <v>7</v>
      </c>
      <c r="D211" s="8" t="s">
        <v>8</v>
      </c>
      <c r="E211" s="8" t="s">
        <v>9</v>
      </c>
      <c r="F211" s="8" t="s">
        <v>10</v>
      </c>
      <c r="G211" s="8" t="s">
        <v>7</v>
      </c>
      <c r="H211" s="8" t="s">
        <v>8</v>
      </c>
      <c r="I211" s="8" t="s">
        <v>9</v>
      </c>
      <c r="J211" s="8" t="s">
        <v>10</v>
      </c>
    </row>
    <row r="212" spans="1:10" ht="15.6">
      <c r="A212" s="3">
        <v>1</v>
      </c>
      <c r="B212" s="3">
        <v>2</v>
      </c>
      <c r="C212" s="3">
        <v>3</v>
      </c>
      <c r="D212" s="3">
        <v>4</v>
      </c>
      <c r="E212" s="3">
        <v>5</v>
      </c>
      <c r="F212" s="3">
        <v>6</v>
      </c>
      <c r="G212" s="3">
        <v>7</v>
      </c>
      <c r="H212" s="3">
        <v>8</v>
      </c>
      <c r="I212" s="24">
        <v>9</v>
      </c>
      <c r="J212" s="3">
        <v>10</v>
      </c>
    </row>
    <row r="213" spans="1:10" ht="15.6">
      <c r="A213" s="2">
        <v>1</v>
      </c>
      <c r="B213" s="2" t="s">
        <v>12</v>
      </c>
      <c r="C213" s="11"/>
      <c r="D213" s="54">
        <v>0</v>
      </c>
      <c r="E213" s="55"/>
      <c r="F213" s="56"/>
      <c r="G213" s="55"/>
      <c r="H213" s="54">
        <v>0</v>
      </c>
      <c r="I213" s="26"/>
      <c r="J213" s="14"/>
    </row>
    <row r="214" spans="1:10" ht="15.6">
      <c r="A214" s="2">
        <v>2</v>
      </c>
      <c r="B214" s="2" t="s">
        <v>13</v>
      </c>
      <c r="C214" s="11"/>
      <c r="D214" s="54">
        <v>0</v>
      </c>
      <c r="E214" s="26"/>
      <c r="F214" s="29"/>
      <c r="G214" s="26"/>
      <c r="H214" s="54">
        <v>0</v>
      </c>
      <c r="I214" s="26"/>
      <c r="J214" s="14"/>
    </row>
    <row r="215" spans="1:10" ht="15.6">
      <c r="A215" s="2">
        <v>3</v>
      </c>
      <c r="B215" s="2" t="s">
        <v>14</v>
      </c>
      <c r="C215" s="11"/>
      <c r="D215" s="54">
        <v>0</v>
      </c>
      <c r="E215" s="26"/>
      <c r="F215" s="29"/>
      <c r="G215" s="26"/>
      <c r="H215" s="54">
        <v>0</v>
      </c>
      <c r="I215" s="26"/>
      <c r="J215" s="14"/>
    </row>
    <row r="216" spans="1:10" ht="15.6">
      <c r="A216" s="2">
        <v>4</v>
      </c>
      <c r="B216" s="2" t="s">
        <v>15</v>
      </c>
      <c r="C216" s="11"/>
      <c r="D216" s="54">
        <v>0</v>
      </c>
      <c r="E216" s="26"/>
      <c r="F216" s="29"/>
      <c r="G216" s="26"/>
      <c r="H216" s="54">
        <v>0</v>
      </c>
      <c r="I216" s="26"/>
      <c r="J216" s="14"/>
    </row>
    <row r="217" spans="1:10" ht="15.6">
      <c r="A217" s="2">
        <v>5</v>
      </c>
      <c r="B217" s="2" t="s">
        <v>33</v>
      </c>
      <c r="C217" s="11"/>
      <c r="D217" s="54">
        <v>0</v>
      </c>
      <c r="E217" s="26"/>
      <c r="F217" s="29"/>
      <c r="G217" s="26"/>
      <c r="H217" s="54">
        <v>0</v>
      </c>
      <c r="I217" s="26"/>
      <c r="J217" s="14"/>
    </row>
    <row r="218" spans="1:10" ht="15.6">
      <c r="A218" s="2">
        <v>6</v>
      </c>
      <c r="B218" s="2" t="s">
        <v>16</v>
      </c>
      <c r="C218" s="11"/>
      <c r="D218" s="54">
        <v>0</v>
      </c>
      <c r="E218" s="26"/>
      <c r="F218" s="29"/>
      <c r="G218" s="26"/>
      <c r="H218" s="54">
        <v>0</v>
      </c>
      <c r="I218" s="26"/>
      <c r="J218" s="14"/>
    </row>
    <row r="219" spans="1:10" ht="15.6">
      <c r="A219" s="2">
        <v>7</v>
      </c>
      <c r="B219" s="2" t="s">
        <v>17</v>
      </c>
      <c r="C219" s="11"/>
      <c r="D219" s="54">
        <v>0</v>
      </c>
      <c r="E219" s="26"/>
      <c r="F219" s="29"/>
      <c r="G219" s="26"/>
      <c r="H219" s="54">
        <v>0</v>
      </c>
      <c r="I219" s="26"/>
      <c r="J219" s="14"/>
    </row>
    <row r="220" spans="1:10" ht="15.6">
      <c r="A220" s="2">
        <v>8</v>
      </c>
      <c r="B220" s="2" t="s">
        <v>18</v>
      </c>
      <c r="C220" s="11"/>
      <c r="D220" s="54">
        <v>0</v>
      </c>
      <c r="E220" s="26"/>
      <c r="F220" s="29"/>
      <c r="G220" s="26"/>
      <c r="H220" s="54">
        <v>0</v>
      </c>
      <c r="I220" s="26"/>
      <c r="J220" s="14"/>
    </row>
    <row r="221" spans="1:10" ht="15.6">
      <c r="A221" s="2">
        <v>9</v>
      </c>
      <c r="B221" s="2" t="s">
        <v>19</v>
      </c>
      <c r="C221" s="11"/>
      <c r="D221" s="54">
        <v>0</v>
      </c>
      <c r="E221" s="26"/>
      <c r="F221" s="29"/>
      <c r="G221" s="26"/>
      <c r="H221" s="54">
        <v>0</v>
      </c>
      <c r="I221" s="26"/>
      <c r="J221" s="14"/>
    </row>
    <row r="222" spans="1:10" ht="15.6">
      <c r="A222" s="2">
        <v>10</v>
      </c>
      <c r="B222" s="2" t="s">
        <v>20</v>
      </c>
      <c r="C222" s="11"/>
      <c r="D222" s="54">
        <v>0</v>
      </c>
      <c r="E222" s="26"/>
      <c r="F222" s="29"/>
      <c r="G222" s="26"/>
      <c r="H222" s="54">
        <v>0</v>
      </c>
      <c r="I222" s="26"/>
      <c r="J222" s="14"/>
    </row>
    <row r="223" spans="1:10" ht="15.6">
      <c r="A223" s="2">
        <v>11</v>
      </c>
      <c r="B223" s="2" t="s">
        <v>21</v>
      </c>
      <c r="C223" s="11"/>
      <c r="D223" s="54">
        <v>0</v>
      </c>
      <c r="E223" s="26"/>
      <c r="F223" s="29"/>
      <c r="G223" s="26"/>
      <c r="H223" s="54">
        <v>0</v>
      </c>
      <c r="I223" s="26"/>
      <c r="J223" s="14"/>
    </row>
    <row r="224" spans="1:10" ht="15.6">
      <c r="A224" s="2">
        <v>12</v>
      </c>
      <c r="B224" s="2" t="s">
        <v>22</v>
      </c>
      <c r="C224" s="11"/>
      <c r="D224" s="54">
        <v>0</v>
      </c>
      <c r="E224" s="26"/>
      <c r="F224" s="29"/>
      <c r="G224" s="26"/>
      <c r="H224" s="54">
        <v>0</v>
      </c>
      <c r="I224" s="26"/>
      <c r="J224" s="14"/>
    </row>
    <row r="225" spans="1:15" ht="15.6">
      <c r="A225" s="2">
        <v>13</v>
      </c>
      <c r="B225" s="2" t="s">
        <v>23</v>
      </c>
      <c r="C225" s="11"/>
      <c r="D225" s="54">
        <v>0</v>
      </c>
      <c r="E225" s="26"/>
      <c r="F225" s="29"/>
      <c r="G225" s="26"/>
      <c r="H225" s="54">
        <v>0</v>
      </c>
      <c r="I225" s="26"/>
      <c r="J225" s="14"/>
    </row>
    <row r="226" spans="1:15" ht="15.6">
      <c r="A226" s="2">
        <v>14</v>
      </c>
      <c r="B226" s="2" t="s">
        <v>24</v>
      </c>
      <c r="C226" s="11"/>
      <c r="D226" s="54">
        <v>0</v>
      </c>
      <c r="E226" s="26"/>
      <c r="F226" s="29"/>
      <c r="G226" s="26"/>
      <c r="H226" s="54">
        <v>0</v>
      </c>
      <c r="I226" s="26"/>
      <c r="J226" s="14"/>
    </row>
    <row r="227" spans="1:15" ht="15.6">
      <c r="A227" s="2">
        <v>15</v>
      </c>
      <c r="B227" s="2" t="s">
        <v>25</v>
      </c>
      <c r="C227" s="11"/>
      <c r="D227" s="54">
        <v>0</v>
      </c>
      <c r="E227" s="26"/>
      <c r="F227" s="29"/>
      <c r="G227" s="26"/>
      <c r="H227" s="54">
        <v>0</v>
      </c>
      <c r="I227" s="26"/>
      <c r="J227" s="14"/>
    </row>
    <row r="228" spans="1:15" ht="15.6">
      <c r="A228" s="2">
        <v>16</v>
      </c>
      <c r="B228" s="2" t="s">
        <v>26</v>
      </c>
      <c r="C228" s="11"/>
      <c r="D228" s="54">
        <v>0</v>
      </c>
      <c r="E228" s="26"/>
      <c r="F228" s="29"/>
      <c r="G228" s="26"/>
      <c r="H228" s="54">
        <v>0</v>
      </c>
      <c r="I228" s="26"/>
      <c r="J228" s="14"/>
    </row>
    <row r="229" spans="1:15" ht="15.6">
      <c r="A229" s="2">
        <v>17</v>
      </c>
      <c r="B229" s="2" t="s">
        <v>29</v>
      </c>
      <c r="C229" s="11"/>
      <c r="D229" s="54">
        <v>0</v>
      </c>
      <c r="E229" s="26"/>
      <c r="F229" s="29"/>
      <c r="G229" s="26"/>
      <c r="H229" s="54">
        <v>0</v>
      </c>
      <c r="I229" s="26"/>
      <c r="J229" s="14"/>
    </row>
    <row r="230" spans="1:15" ht="15.6">
      <c r="A230" s="2">
        <v>18</v>
      </c>
      <c r="B230" s="2" t="s">
        <v>27</v>
      </c>
      <c r="C230" s="11"/>
      <c r="D230" s="54">
        <v>0</v>
      </c>
      <c r="E230" s="26"/>
      <c r="F230" s="29"/>
      <c r="G230" s="26"/>
      <c r="H230" s="54">
        <v>0</v>
      </c>
      <c r="I230" s="26"/>
      <c r="J230" s="14"/>
    </row>
    <row r="231" spans="1:15" ht="15.6">
      <c r="A231" s="2">
        <v>19</v>
      </c>
      <c r="B231" s="2" t="s">
        <v>28</v>
      </c>
      <c r="C231" s="2"/>
      <c r="D231" s="54">
        <v>22339.7</v>
      </c>
      <c r="E231" s="27"/>
      <c r="F231" s="27"/>
      <c r="G231" s="27"/>
      <c r="H231" s="54">
        <v>21614.6</v>
      </c>
      <c r="I231" s="27"/>
      <c r="J231" s="2"/>
    </row>
    <row r="232" spans="1:15" ht="15.6">
      <c r="A232" s="85" t="s">
        <v>30</v>
      </c>
      <c r="B232" s="86"/>
      <c r="C232" s="9"/>
      <c r="D232" s="54">
        <v>22339.7</v>
      </c>
      <c r="E232" s="28">
        <f>+SUM(E213:E230)</f>
        <v>0</v>
      </c>
      <c r="F232" s="28">
        <f>+SUM(F213:F231)</f>
        <v>0</v>
      </c>
      <c r="G232" s="28">
        <f>+SUM(G213:G231)</f>
        <v>0</v>
      </c>
      <c r="H232" s="54">
        <v>21614.6</v>
      </c>
      <c r="I232" s="28"/>
      <c r="J232" s="9"/>
    </row>
    <row r="233" spans="1:15" ht="15.6">
      <c r="A233" s="50"/>
      <c r="B233" s="99" t="s">
        <v>58</v>
      </c>
      <c r="C233" s="102"/>
      <c r="D233" s="102"/>
      <c r="E233" s="102"/>
      <c r="F233" s="102"/>
      <c r="G233" s="102"/>
      <c r="H233" s="102"/>
      <c r="I233" s="102"/>
      <c r="J233" s="100"/>
    </row>
    <row r="234" spans="1:15" ht="15.6">
      <c r="A234" s="32"/>
      <c r="B234" s="32" t="s">
        <v>28</v>
      </c>
      <c r="C234" s="71"/>
      <c r="D234" s="70">
        <v>105636.86</v>
      </c>
      <c r="E234" s="43"/>
      <c r="F234" s="43"/>
      <c r="G234" s="43"/>
      <c r="H234" s="30">
        <v>87139.11</v>
      </c>
      <c r="I234" s="43"/>
      <c r="J234" s="33"/>
    </row>
    <row r="235" spans="1:15" ht="15.6">
      <c r="A235" s="85" t="s">
        <v>30</v>
      </c>
      <c r="B235" s="86"/>
      <c r="D235" s="30">
        <v>105636.86</v>
      </c>
      <c r="E235" s="43"/>
      <c r="F235" s="43"/>
      <c r="G235" s="43"/>
      <c r="H235" s="30">
        <v>87139.11</v>
      </c>
      <c r="I235" s="43"/>
      <c r="J235" s="33"/>
    </row>
    <row r="236" spans="1:15" ht="15.6">
      <c r="A236" s="10"/>
      <c r="B236" s="58" t="s">
        <v>57</v>
      </c>
      <c r="C236" s="11"/>
      <c r="D236" s="12"/>
      <c r="E236" s="13"/>
      <c r="F236" s="14"/>
      <c r="G236" s="11"/>
      <c r="H236" s="12"/>
      <c r="I236" s="13"/>
      <c r="J236" s="14"/>
    </row>
    <row r="237" spans="1:15" ht="15.6">
      <c r="A237" s="87" t="s">
        <v>4</v>
      </c>
      <c r="B237" s="89" t="s">
        <v>5</v>
      </c>
      <c r="C237" s="91" t="s">
        <v>65</v>
      </c>
      <c r="D237" s="92"/>
      <c r="E237" s="92"/>
      <c r="F237" s="93"/>
      <c r="G237" s="91" t="s">
        <v>6</v>
      </c>
      <c r="H237" s="92"/>
      <c r="I237" s="92"/>
      <c r="J237" s="93"/>
    </row>
    <row r="238" spans="1:15" ht="28.2">
      <c r="A238" s="88"/>
      <c r="B238" s="90"/>
      <c r="C238" s="40" t="s">
        <v>7</v>
      </c>
      <c r="D238" s="40" t="s">
        <v>52</v>
      </c>
      <c r="E238" s="40" t="s">
        <v>53</v>
      </c>
      <c r="F238" s="40" t="s">
        <v>10</v>
      </c>
      <c r="G238" s="40" t="s">
        <v>7</v>
      </c>
      <c r="H238" s="40" t="s">
        <v>8</v>
      </c>
      <c r="I238" s="40" t="s">
        <v>9</v>
      </c>
      <c r="J238" s="40" t="s">
        <v>10</v>
      </c>
    </row>
    <row r="239" spans="1:15" ht="15.6">
      <c r="A239" s="3">
        <v>1</v>
      </c>
      <c r="B239" s="3">
        <v>2</v>
      </c>
      <c r="C239" s="3">
        <v>3</v>
      </c>
      <c r="D239" s="3">
        <v>4</v>
      </c>
      <c r="E239" s="3">
        <v>5</v>
      </c>
      <c r="F239" s="3">
        <v>6</v>
      </c>
      <c r="G239" s="3">
        <v>7</v>
      </c>
      <c r="H239" s="3">
        <v>8</v>
      </c>
      <c r="I239" s="3">
        <v>9</v>
      </c>
      <c r="J239" s="3">
        <v>10</v>
      </c>
      <c r="L239" s="81"/>
    </row>
    <row r="240" spans="1:15" ht="15.6">
      <c r="A240" s="2">
        <v>1</v>
      </c>
      <c r="B240" s="2" t="s">
        <v>12</v>
      </c>
      <c r="C240" s="43"/>
      <c r="D240" s="43">
        <f>D38+D61+D84+D107+D141+D165+D189+D213</f>
        <v>44694.962090000001</v>
      </c>
      <c r="E240" s="43">
        <f>E38+E61+E84+E107+E141+E165+E189+E213</f>
        <v>3496.6760793729491</v>
      </c>
      <c r="F240" s="43">
        <f>F38+F61+F84+F107+F141+F165+F189+F213</f>
        <v>551.14105528643915</v>
      </c>
      <c r="G240" s="43"/>
      <c r="H240" s="43">
        <f t="shared" ref="F240:H241" si="3">H38+H61+H107+H141+H165+H189+H213+H84</f>
        <v>44497.991529999992</v>
      </c>
      <c r="I240" s="43">
        <f t="shared" ref="I240:I257" si="4">(I38+I61+I107+I141+I165+I189+I213+I84)</f>
        <v>3535.5759600000001</v>
      </c>
      <c r="J240" s="43">
        <f>J38+J61+J107+J141+J165+J189+J213+J84</f>
        <v>552.97951999999998</v>
      </c>
      <c r="L240" s="41"/>
      <c r="O240" s="79"/>
    </row>
    <row r="241" spans="1:13" ht="15.6">
      <c r="A241" s="2">
        <v>2</v>
      </c>
      <c r="B241" s="2" t="s">
        <v>13</v>
      </c>
      <c r="C241" s="43"/>
      <c r="D241" s="43">
        <f>D39+D62+D85+D108+D142+D166+D190+D214+D26</f>
        <v>46148.873500000002</v>
      </c>
      <c r="E241" s="43">
        <f t="shared" ref="E241:E257" si="5">(E39+E62+E108+E142+E166+E190+E214+E85)</f>
        <v>3215.5202969201146</v>
      </c>
      <c r="F241" s="43">
        <f t="shared" si="3"/>
        <v>485.44798847852513</v>
      </c>
      <c r="G241" s="43"/>
      <c r="H241" s="43">
        <f>H39+H62+H108+H142+H166+H190+H214+H85+H26</f>
        <v>46109.184150000008</v>
      </c>
      <c r="I241" s="43">
        <f t="shared" si="4"/>
        <v>3213.0835299999994</v>
      </c>
      <c r="J241" s="43">
        <f>J39+J62+J108+J142+J166+J190+J214+J85</f>
        <v>487.03399999999999</v>
      </c>
      <c r="L241" s="41"/>
      <c r="M241" s="75"/>
    </row>
    <row r="242" spans="1:13" ht="15.6">
      <c r="A242" s="2">
        <v>3</v>
      </c>
      <c r="B242" s="2" t="s">
        <v>14</v>
      </c>
      <c r="C242" s="43"/>
      <c r="D242" s="43">
        <f>D40+D63+D86+D109+D143+D167+D191+D215+D27</f>
        <v>51525.663500000002</v>
      </c>
      <c r="E242" s="43">
        <f t="shared" si="5"/>
        <v>5159.5524645567302</v>
      </c>
      <c r="F242" s="43">
        <f t="shared" ref="F242:J242" si="6">F40+F63+F109+F143+F191+F215+F86</f>
        <v>292.67072461779787</v>
      </c>
      <c r="G242" s="43"/>
      <c r="H242" s="43">
        <f>H40+H63+H109+H143+H191+H215+H86+H27+H86+H167</f>
        <v>51314.204170000005</v>
      </c>
      <c r="I242" s="43">
        <f t="shared" si="4"/>
        <v>5145.9081805263149</v>
      </c>
      <c r="J242" s="43">
        <f t="shared" si="6"/>
        <v>293.75261999999998</v>
      </c>
      <c r="L242" s="41"/>
      <c r="M242" s="75"/>
    </row>
    <row r="243" spans="1:13" ht="15.6">
      <c r="A243" s="2">
        <v>4</v>
      </c>
      <c r="B243" s="2" t="s">
        <v>15</v>
      </c>
      <c r="C243" s="43"/>
      <c r="D243" s="43">
        <f>D41+D64+D87+D110+D144+D168+D192+D216+D28</f>
        <v>137223.09242</v>
      </c>
      <c r="E243" s="43">
        <f t="shared" si="5"/>
        <v>21269.624431862776</v>
      </c>
      <c r="F243" s="43">
        <f t="shared" ref="F243:H253" si="7">F41+F64+F110+F144+F168+F192+F216+F87</f>
        <v>842.91045581503431</v>
      </c>
      <c r="G243" s="43"/>
      <c r="H243" s="43">
        <f>H41+H64+H110+H144+H168+H192+H216+H87+H28</f>
        <v>135602.024</v>
      </c>
      <c r="I243" s="43">
        <f t="shared" si="4"/>
        <v>21356.45637</v>
      </c>
      <c r="J243" s="43">
        <f t="shared" ref="J243:J253" si="8">J41+J64+J110+J144+J168+J192+J216+J87</f>
        <v>845.90449999999987</v>
      </c>
      <c r="L243" s="41"/>
      <c r="M243" s="75"/>
    </row>
    <row r="244" spans="1:13" ht="15.6">
      <c r="A244" s="2">
        <v>5</v>
      </c>
      <c r="B244" s="2" t="s">
        <v>33</v>
      </c>
      <c r="C244" s="43"/>
      <c r="D244" s="43">
        <f>D42+D65+D88+D111+D145+D169+D193+D217+D29</f>
        <v>101608.51</v>
      </c>
      <c r="E244" s="43">
        <f t="shared" si="5"/>
        <v>18890.957386636081</v>
      </c>
      <c r="F244" s="43">
        <f t="shared" si="7"/>
        <v>1095.5225972967298</v>
      </c>
      <c r="G244" s="43"/>
      <c r="H244" s="43">
        <f>H42+H65+H111+H145+H169+H193+H217+H88+H29</f>
        <v>101225.72081</v>
      </c>
      <c r="I244" s="43">
        <f t="shared" si="4"/>
        <v>18869.369170000002</v>
      </c>
      <c r="J244" s="43">
        <f t="shared" si="8"/>
        <v>1099.4490799999999</v>
      </c>
      <c r="L244" s="41"/>
      <c r="M244" s="75"/>
    </row>
    <row r="245" spans="1:13" ht="15.6">
      <c r="A245" s="2">
        <v>6</v>
      </c>
      <c r="B245" s="2" t="s">
        <v>16</v>
      </c>
      <c r="C245" s="43"/>
      <c r="D245" s="43">
        <f>D43+D66+D89+D112+D146+D170+D194+D218</f>
        <v>91320.273010000019</v>
      </c>
      <c r="E245" s="43">
        <f t="shared" si="5"/>
        <v>24946.822178898427</v>
      </c>
      <c r="F245" s="43">
        <f t="shared" si="7"/>
        <v>1713.0775578682553</v>
      </c>
      <c r="G245" s="43"/>
      <c r="H245" s="43">
        <f t="shared" si="7"/>
        <v>91314.797480000008</v>
      </c>
      <c r="I245" s="43">
        <f t="shared" si="4"/>
        <v>24946.559390000002</v>
      </c>
      <c r="J245" s="43">
        <f t="shared" si="8"/>
        <v>1719.1584499999999</v>
      </c>
      <c r="L245" s="41"/>
      <c r="M245" s="75"/>
    </row>
    <row r="246" spans="1:13" ht="15.6">
      <c r="A246" s="2">
        <v>7</v>
      </c>
      <c r="B246" s="2" t="s">
        <v>17</v>
      </c>
      <c r="C246" s="43"/>
      <c r="D246" s="43">
        <f>D44+D67+D90+D113+D147+D171+D195+D219+D30</f>
        <v>53737.392369999994</v>
      </c>
      <c r="E246" s="43">
        <f t="shared" si="5"/>
        <v>9924.6426939612902</v>
      </c>
      <c r="F246" s="43">
        <f t="shared" si="7"/>
        <v>820.25340698841342</v>
      </c>
      <c r="G246" s="43"/>
      <c r="H246" s="43">
        <f>H44+H67+H113+H147+H171+H195+H219+H90+H30</f>
        <v>53633.585689999993</v>
      </c>
      <c r="I246" s="43">
        <f t="shared" si="4"/>
        <v>9915.6219900000033</v>
      </c>
      <c r="J246" s="43">
        <f t="shared" si="8"/>
        <v>823.22829999999999</v>
      </c>
      <c r="L246" s="41"/>
      <c r="M246" s="75"/>
    </row>
    <row r="247" spans="1:13" ht="15.6">
      <c r="A247" s="2">
        <v>8</v>
      </c>
      <c r="B247" s="2" t="s">
        <v>18</v>
      </c>
      <c r="C247" s="43"/>
      <c r="D247" s="43">
        <f>D45+D68+D91+D114+D148+D172+D196+D220</f>
        <v>30818.744737609199</v>
      </c>
      <c r="E247" s="43">
        <f t="shared" si="5"/>
        <v>3763.223993597127</v>
      </c>
      <c r="F247" s="43">
        <f t="shared" si="7"/>
        <v>452.95575465223914</v>
      </c>
      <c r="G247" s="43"/>
      <c r="H247" s="43">
        <f t="shared" si="7"/>
        <v>30818.69974</v>
      </c>
      <c r="I247" s="43">
        <f t="shared" si="4"/>
        <v>3762.66545</v>
      </c>
      <c r="J247" s="43">
        <f t="shared" si="8"/>
        <v>79.433589999999995</v>
      </c>
      <c r="L247" s="41"/>
      <c r="M247" s="75"/>
    </row>
    <row r="248" spans="1:13" ht="15.6">
      <c r="A248" s="2">
        <v>9</v>
      </c>
      <c r="B248" s="2" t="s">
        <v>19</v>
      </c>
      <c r="C248" s="43"/>
      <c r="D248" s="43">
        <f>D46+D69+D92+D115+D149+D173+D197+D221</f>
        <v>60503.745330088102</v>
      </c>
      <c r="E248" s="43">
        <f t="shared" si="5"/>
        <v>9908.6030680175882</v>
      </c>
      <c r="F248" s="43">
        <f t="shared" si="7"/>
        <v>633.02609827676383</v>
      </c>
      <c r="G248" s="43"/>
      <c r="H248" s="43">
        <f t="shared" si="7"/>
        <v>59763.948269999986</v>
      </c>
      <c r="I248" s="43">
        <f t="shared" si="4"/>
        <v>9926.7823200000003</v>
      </c>
      <c r="J248" s="43">
        <f t="shared" si="8"/>
        <v>635.25759000000005</v>
      </c>
      <c r="L248" s="41"/>
      <c r="M248" s="75"/>
    </row>
    <row r="249" spans="1:13" ht="15.6">
      <c r="A249" s="2">
        <v>10</v>
      </c>
      <c r="B249" s="83" t="s">
        <v>20</v>
      </c>
      <c r="C249" s="43"/>
      <c r="D249" s="43">
        <f>D47+D70+D93+D116+D150+D174+D198+D222</f>
        <v>27734.249999999996</v>
      </c>
      <c r="E249" s="43">
        <f t="shared" si="5"/>
        <v>2410.6519395042537</v>
      </c>
      <c r="F249" s="43">
        <f t="shared" si="7"/>
        <v>94.481550036108899</v>
      </c>
      <c r="G249" s="43"/>
      <c r="H249" s="43">
        <f t="shared" si="7"/>
        <v>27734.205000000002</v>
      </c>
      <c r="I249" s="43">
        <f t="shared" si="4"/>
        <v>2410.027</v>
      </c>
      <c r="J249" s="43">
        <f t="shared" si="8"/>
        <v>94.799000000000007</v>
      </c>
      <c r="L249" s="41"/>
      <c r="M249" s="75"/>
    </row>
    <row r="250" spans="1:13" ht="15.6">
      <c r="A250" s="2">
        <v>11</v>
      </c>
      <c r="B250" s="2" t="s">
        <v>21</v>
      </c>
      <c r="C250" s="43"/>
      <c r="D250" s="43">
        <f>D48+D71+D94+D117+D151+D175+D199+D223+D31</f>
        <v>63675.538399999998</v>
      </c>
      <c r="E250" s="43">
        <f t="shared" si="5"/>
        <v>10891.708631713154</v>
      </c>
      <c r="F250" s="43">
        <f t="shared" si="7"/>
        <v>226.94218052914658</v>
      </c>
      <c r="G250" s="43"/>
      <c r="H250" s="43">
        <f>SUM(H31,H48,H71,H94,H117,H151,H175,H199)</f>
        <v>61399.525629999989</v>
      </c>
      <c r="I250" s="43">
        <f t="shared" si="4"/>
        <v>10759.291219999999</v>
      </c>
      <c r="J250" s="43">
        <f t="shared" si="8"/>
        <v>227.7302</v>
      </c>
      <c r="L250" s="41"/>
      <c r="M250" s="75"/>
    </row>
    <row r="251" spans="1:13" ht="15.6">
      <c r="A251" s="2">
        <v>12</v>
      </c>
      <c r="B251" s="2" t="s">
        <v>22</v>
      </c>
      <c r="C251" s="43"/>
      <c r="D251" s="43">
        <f>D49+D72+D95+D118+D152+D176+D200+D224</f>
        <v>66234.120700008498</v>
      </c>
      <c r="E251" s="43">
        <f t="shared" si="5"/>
        <v>5923.4223091540161</v>
      </c>
      <c r="F251" s="43">
        <f t="shared" si="7"/>
        <v>336.75713276178823</v>
      </c>
      <c r="G251" s="43"/>
      <c r="H251" s="43">
        <f t="shared" si="7"/>
        <v>66099.007829999988</v>
      </c>
      <c r="I251" s="43">
        <f t="shared" si="4"/>
        <v>5916.0705200000002</v>
      </c>
      <c r="J251" s="43">
        <f t="shared" si="8"/>
        <v>337.89648</v>
      </c>
      <c r="L251" s="41"/>
      <c r="M251" s="75"/>
    </row>
    <row r="252" spans="1:13" ht="15.6">
      <c r="A252" s="2">
        <v>13</v>
      </c>
      <c r="B252" s="2" t="s">
        <v>23</v>
      </c>
      <c r="C252" s="43"/>
      <c r="D252" s="43">
        <f>D50+D73+D96+D119+D153+D177+D201+D225</f>
        <v>32075.718789999999</v>
      </c>
      <c r="E252" s="43">
        <f t="shared" si="5"/>
        <v>3194.6440736792447</v>
      </c>
      <c r="F252" s="43">
        <f t="shared" si="7"/>
        <v>84.589594330219185</v>
      </c>
      <c r="G252" s="43"/>
      <c r="H252" s="43">
        <f t="shared" si="7"/>
        <v>32051.200810000002</v>
      </c>
      <c r="I252" s="43">
        <f t="shared" si="4"/>
        <v>3192.0486599999995</v>
      </c>
      <c r="J252" s="43">
        <f t="shared" si="8"/>
        <v>84.884799999999998</v>
      </c>
      <c r="L252" s="41"/>
      <c r="M252" s="75"/>
    </row>
    <row r="253" spans="1:13" ht="15.6">
      <c r="A253" s="2">
        <v>14</v>
      </c>
      <c r="B253" s="2" t="s">
        <v>24</v>
      </c>
      <c r="C253" s="43"/>
      <c r="D253" s="43">
        <f>D51+D74+D97+D120+D154+D178+D202+D226</f>
        <v>62653.930899999999</v>
      </c>
      <c r="E253" s="43">
        <f t="shared" si="5"/>
        <v>10567.131506763802</v>
      </c>
      <c r="F253" s="43">
        <f t="shared" si="7"/>
        <v>338.72068373076655</v>
      </c>
      <c r="G253" s="43"/>
      <c r="H253" s="43">
        <f t="shared" si="7"/>
        <v>62651.09476</v>
      </c>
      <c r="I253" s="43">
        <f t="shared" si="4"/>
        <v>11210.229290000001</v>
      </c>
      <c r="J253" s="43">
        <f t="shared" si="8"/>
        <v>339.88300000000004</v>
      </c>
      <c r="L253" s="41"/>
      <c r="M253" s="75"/>
    </row>
    <row r="254" spans="1:13" ht="15.6">
      <c r="A254" s="2">
        <v>15</v>
      </c>
      <c r="B254" s="2" t="s">
        <v>25</v>
      </c>
      <c r="C254" s="43"/>
      <c r="D254" s="43">
        <f>D52+D75+D98+D121+D155+D179+D203+D227+D32</f>
        <v>52727.001690000005</v>
      </c>
      <c r="E254" s="43">
        <f t="shared" si="5"/>
        <v>3676.2744172941493</v>
      </c>
      <c r="F254" s="43">
        <f t="shared" ref="F254:J254" si="9">F52+F75+F121+F155+F179+F227+F98</f>
        <v>134.940007291104</v>
      </c>
      <c r="G254" s="43"/>
      <c r="H254" s="43">
        <f>SUM(H32,H52,H75,H98,H121,H155,H179,H203)</f>
        <v>52726.99669</v>
      </c>
      <c r="I254" s="43">
        <f t="shared" si="4"/>
        <v>3675.44695</v>
      </c>
      <c r="J254" s="43">
        <f t="shared" si="9"/>
        <v>135.38979999999998</v>
      </c>
      <c r="L254" s="41"/>
      <c r="M254" s="75"/>
    </row>
    <row r="255" spans="1:13" ht="15.6">
      <c r="A255" s="2">
        <v>16</v>
      </c>
      <c r="B255" s="2" t="s">
        <v>26</v>
      </c>
      <c r="C255" s="43"/>
      <c r="D255" s="43">
        <f>D53+D76+D99+D122+D156+D180+D204+D228</f>
        <v>44788.851060000001</v>
      </c>
      <c r="E255" s="43">
        <f t="shared" si="5"/>
        <v>5060.8381238990823</v>
      </c>
      <c r="F255" s="43">
        <f>F53+F76+F122+F156+F180+F228+F99</f>
        <v>155.63066206774894</v>
      </c>
      <c r="G255" s="43"/>
      <c r="H255" s="43">
        <f>H53+H76+H122+H156+H180+H228+H99</f>
        <v>44723.526059999997</v>
      </c>
      <c r="I255" s="43">
        <f t="shared" si="4"/>
        <v>4862.5220199999994</v>
      </c>
      <c r="J255" s="43">
        <f>J53+J76+J122+J156+J180+J204+J228+J99</f>
        <v>156.18416000000002</v>
      </c>
      <c r="L255" s="41"/>
      <c r="M255" s="75"/>
    </row>
    <row r="256" spans="1:13" ht="15.6">
      <c r="A256" s="2">
        <v>17</v>
      </c>
      <c r="B256" s="2" t="s">
        <v>29</v>
      </c>
      <c r="C256" s="43"/>
      <c r="D256" s="43">
        <f>D54+D77+D100+D123+D157+D181+D205+D229</f>
        <v>48813.722589995101</v>
      </c>
      <c r="E256" s="43">
        <f t="shared" si="5"/>
        <v>6898.4670530824833</v>
      </c>
      <c r="F256" s="43">
        <f t="shared" ref="F256:H256" si="10">F54+F77+F123+F157+F204+F229+F100</f>
        <v>361.93800369646249</v>
      </c>
      <c r="G256" s="43"/>
      <c r="H256" s="43">
        <f>H54+H77+H123+H157+H204+H229+H100+H181</f>
        <v>48415.301120000004</v>
      </c>
      <c r="I256" s="43">
        <f t="shared" si="4"/>
        <v>6891.7516100000021</v>
      </c>
      <c r="J256" s="43">
        <f>J54+J77+J123+J157+J205+J229+J100</f>
        <v>363.19880000000001</v>
      </c>
      <c r="L256" s="41"/>
      <c r="M256" s="75"/>
    </row>
    <row r="257" spans="1:13" ht="15.6">
      <c r="A257" s="2">
        <v>18</v>
      </c>
      <c r="B257" s="2" t="s">
        <v>27</v>
      </c>
      <c r="C257" s="43"/>
      <c r="D257" s="43">
        <f>D55+D78+D101+D124+D158+D182+D206+D230</f>
        <v>27559.45</v>
      </c>
      <c r="E257" s="43">
        <f t="shared" si="5"/>
        <v>2239.1690922444063</v>
      </c>
      <c r="F257" s="43">
        <f t="shared" ref="F257:J257" si="11">F55+F78+F124+F158+F183+F230+F101</f>
        <v>46.819609033509998</v>
      </c>
      <c r="G257" s="43"/>
      <c r="H257" s="43">
        <f>SUM(H55,H78,H101,H124,H158,H206,H182)</f>
        <v>26822.827710000001</v>
      </c>
      <c r="I257" s="43">
        <f t="shared" si="4"/>
        <v>2574.9870033443299</v>
      </c>
      <c r="J257" s="43">
        <f t="shared" si="11"/>
        <v>47</v>
      </c>
      <c r="L257" s="41"/>
      <c r="M257" s="75"/>
    </row>
    <row r="258" spans="1:13" ht="15.6">
      <c r="A258" s="2">
        <v>19</v>
      </c>
      <c r="B258" s="2" t="s">
        <v>28</v>
      </c>
      <c r="C258" s="43">
        <f>C15+C21</f>
        <v>965.5</v>
      </c>
      <c r="D258" s="43">
        <f>SUM(D15,D21,D126,D132,D135,D159,D183,D207,D231,D234)</f>
        <v>983760.69</v>
      </c>
      <c r="E258" s="43"/>
      <c r="F258" s="43"/>
      <c r="G258" s="43">
        <f>G15+G21</f>
        <v>965.5</v>
      </c>
      <c r="H258" s="43">
        <f>SUM(H15,H21,H126, H132,H135,H159,H183,H207,H231,H234)</f>
        <v>884123.07000000007</v>
      </c>
      <c r="I258" s="43"/>
      <c r="J258" s="43"/>
      <c r="K258" s="79"/>
      <c r="L258" s="41"/>
      <c r="M258" s="75"/>
    </row>
    <row r="259" spans="1:13" ht="15.6">
      <c r="A259" s="85" t="s">
        <v>59</v>
      </c>
      <c r="B259" s="86"/>
      <c r="C259" s="43">
        <f>SUM(C258)</f>
        <v>965.5</v>
      </c>
      <c r="D259" s="43">
        <f>SUM(D240:D258)</f>
        <v>2027604.5310877007</v>
      </c>
      <c r="E259" s="43">
        <f>+SUM(E240:E257)</f>
        <v>151437.92974115768</v>
      </c>
      <c r="F259" s="43">
        <f t="shared" ref="F259" si="12">+SUM(F240:F258)</f>
        <v>8667.8250627570542</v>
      </c>
      <c r="G259" s="43">
        <f>SUM(G258)</f>
        <v>965.5</v>
      </c>
      <c r="H259" s="107">
        <f>SUM(H240:H258)</f>
        <v>1921026.9114499998</v>
      </c>
      <c r="I259" s="43">
        <f t="shared" ref="I259" si="13">+SUM(I240:I258)</f>
        <v>152164.3966338707</v>
      </c>
      <c r="J259" s="43">
        <f t="shared" ref="J259" si="14">+SUM(J240:J258)</f>
        <v>8323.163889999998</v>
      </c>
      <c r="L259" s="82"/>
      <c r="M259" s="61"/>
    </row>
    <row r="260" spans="1:13" ht="15.6">
      <c r="A260" s="17"/>
      <c r="B260" s="17"/>
      <c r="C260" s="18"/>
      <c r="D260" s="19"/>
      <c r="E260" s="31"/>
      <c r="F260" s="18"/>
      <c r="G260" s="18"/>
      <c r="H260" s="43"/>
      <c r="I260" s="18"/>
      <c r="J260" s="18"/>
    </row>
    <row r="261" spans="1:13" ht="15.6">
      <c r="A261" s="17"/>
      <c r="B261" s="17"/>
      <c r="C261" s="18"/>
      <c r="D261" s="19"/>
      <c r="E261" s="18"/>
      <c r="F261" s="31"/>
      <c r="G261" s="18"/>
      <c r="H261" s="19"/>
      <c r="I261" s="18"/>
      <c r="J261" s="18"/>
    </row>
    <row r="262" spans="1:13" ht="15.6">
      <c r="A262" s="17"/>
      <c r="B262" s="17"/>
      <c r="C262" s="18"/>
      <c r="D262" s="19"/>
      <c r="E262" s="18"/>
      <c r="F262" s="18"/>
      <c r="G262" s="18"/>
      <c r="H262" s="19"/>
      <c r="I262" s="18"/>
      <c r="J262" s="18"/>
    </row>
    <row r="263" spans="1:13" ht="15.6">
      <c r="A263" s="17"/>
      <c r="B263" s="17"/>
      <c r="C263" s="18"/>
      <c r="D263" s="19"/>
      <c r="E263" s="18"/>
      <c r="F263" s="18"/>
      <c r="G263" s="18"/>
      <c r="H263" s="19"/>
      <c r="I263" s="18"/>
      <c r="J263" s="18"/>
    </row>
    <row r="264" spans="1:13" ht="15.6">
      <c r="A264" s="17"/>
      <c r="B264" s="17"/>
      <c r="C264" s="18"/>
      <c r="D264" s="19"/>
      <c r="E264" s="18"/>
      <c r="F264" s="18"/>
      <c r="G264" s="18"/>
      <c r="H264" s="19"/>
      <c r="I264" s="18"/>
      <c r="J264" s="18"/>
    </row>
    <row r="265" spans="1:13" ht="15.6">
      <c r="A265" s="17"/>
      <c r="B265" s="17"/>
      <c r="C265" s="18"/>
      <c r="D265" s="19"/>
      <c r="E265" s="18"/>
      <c r="F265" s="18"/>
      <c r="G265" s="18"/>
      <c r="H265" s="19"/>
      <c r="I265" s="18"/>
      <c r="J265" s="18"/>
    </row>
    <row r="266" spans="1:13" ht="15.6">
      <c r="A266" s="17"/>
      <c r="B266" s="17"/>
      <c r="C266" s="18"/>
      <c r="D266" s="19"/>
      <c r="E266" s="18"/>
      <c r="F266" s="18"/>
      <c r="G266" s="18"/>
      <c r="H266" s="19"/>
      <c r="I266" s="18"/>
      <c r="J266" s="18"/>
    </row>
    <row r="267" spans="1:13" ht="15.6">
      <c r="A267" s="17"/>
      <c r="B267" s="17"/>
      <c r="C267" s="18"/>
      <c r="D267" s="19"/>
      <c r="E267" s="18"/>
      <c r="F267" s="18"/>
      <c r="G267" s="18"/>
      <c r="H267" s="19"/>
      <c r="I267" s="18"/>
      <c r="J267" s="18"/>
    </row>
    <row r="268" spans="1:13" ht="15.6">
      <c r="A268" s="17"/>
      <c r="B268" s="17"/>
      <c r="C268" s="18"/>
      <c r="D268" s="19"/>
      <c r="E268" s="18"/>
      <c r="F268" s="18"/>
      <c r="G268" s="18"/>
      <c r="H268" s="19"/>
      <c r="I268" s="18"/>
      <c r="J268" s="18"/>
    </row>
    <row r="269" spans="1:13" ht="15.6">
      <c r="A269" s="17"/>
      <c r="B269" s="17"/>
      <c r="C269" s="18"/>
      <c r="D269" s="19"/>
      <c r="E269" s="18"/>
      <c r="F269" s="18"/>
      <c r="G269" s="18"/>
      <c r="H269" s="19"/>
      <c r="I269" s="18"/>
      <c r="J269" s="18"/>
    </row>
    <row r="270" spans="1:13" ht="15.6">
      <c r="A270" s="17"/>
      <c r="B270" s="17"/>
      <c r="C270" s="18"/>
      <c r="D270" s="19"/>
      <c r="E270" s="18"/>
      <c r="F270" s="18"/>
      <c r="G270" s="18"/>
      <c r="H270" s="19"/>
      <c r="I270" s="18"/>
      <c r="J270" s="18"/>
    </row>
    <row r="271" spans="1:13" ht="15.6">
      <c r="A271" s="17"/>
      <c r="B271" s="17"/>
      <c r="C271" s="18"/>
      <c r="D271" s="19"/>
      <c r="E271" s="18"/>
      <c r="F271" s="18"/>
      <c r="G271" s="18"/>
      <c r="H271" s="19"/>
      <c r="I271" s="18"/>
      <c r="J271" s="18"/>
    </row>
    <row r="272" spans="1:13" ht="15.6">
      <c r="A272" s="17"/>
      <c r="B272" s="17"/>
      <c r="C272" s="18"/>
      <c r="D272" s="19"/>
      <c r="E272" s="18"/>
      <c r="F272" s="18"/>
      <c r="G272" s="18"/>
      <c r="H272" s="19"/>
      <c r="I272" s="18"/>
      <c r="J272" s="18"/>
    </row>
    <row r="273" spans="1:10" ht="15.6">
      <c r="A273" s="17"/>
      <c r="B273" s="17"/>
      <c r="C273" s="18"/>
      <c r="D273" s="19"/>
      <c r="E273" s="18"/>
      <c r="F273" s="18"/>
      <c r="G273" s="18"/>
      <c r="H273" s="19"/>
      <c r="I273" s="18"/>
      <c r="J273" s="18"/>
    </row>
    <row r="274" spans="1:10" ht="15.6">
      <c r="A274" s="17"/>
      <c r="B274" s="17"/>
      <c r="C274" s="18"/>
      <c r="D274" s="19"/>
      <c r="E274" s="18"/>
      <c r="F274" s="18"/>
      <c r="G274" s="18"/>
      <c r="H274" s="19"/>
      <c r="I274" s="18"/>
      <c r="J274" s="18"/>
    </row>
    <row r="275" spans="1:10" ht="15.6">
      <c r="A275" s="17"/>
      <c r="B275" s="17"/>
      <c r="C275" s="18"/>
      <c r="D275" s="19"/>
      <c r="E275" s="18"/>
      <c r="F275" s="18"/>
      <c r="G275" s="18"/>
      <c r="H275" s="19"/>
      <c r="I275" s="18"/>
      <c r="J275" s="18"/>
    </row>
    <row r="276" spans="1:10" ht="15.6">
      <c r="A276" s="17"/>
      <c r="B276" s="17"/>
      <c r="C276" s="18"/>
      <c r="D276" s="19"/>
      <c r="E276" s="18"/>
      <c r="F276" s="18"/>
      <c r="G276" s="18"/>
      <c r="H276" s="19"/>
      <c r="I276" s="18"/>
      <c r="J276" s="18"/>
    </row>
    <row r="277" spans="1:10" ht="15.6">
      <c r="A277" s="17"/>
      <c r="B277" s="17"/>
      <c r="C277" s="18"/>
      <c r="D277" s="19"/>
      <c r="E277" s="18"/>
      <c r="F277" s="18"/>
      <c r="G277" s="18"/>
      <c r="H277" s="19"/>
      <c r="I277" s="18"/>
      <c r="J277" s="18"/>
    </row>
    <row r="278" spans="1:10" ht="15.6">
      <c r="A278" s="17"/>
      <c r="B278" s="17"/>
      <c r="C278" s="18"/>
      <c r="D278" s="19"/>
      <c r="E278" s="18"/>
      <c r="F278" s="18"/>
      <c r="G278" s="18"/>
      <c r="H278" s="19"/>
      <c r="I278" s="18"/>
      <c r="J278" s="18"/>
    </row>
    <row r="279" spans="1:10" ht="15.6">
      <c r="A279" s="17"/>
      <c r="B279" s="17"/>
      <c r="C279" s="18"/>
      <c r="D279" s="19"/>
      <c r="E279" s="18"/>
      <c r="F279" s="18"/>
      <c r="G279" s="18"/>
      <c r="H279" s="19"/>
      <c r="I279" s="18"/>
      <c r="J279" s="18"/>
    </row>
    <row r="280" spans="1:10" ht="15.6">
      <c r="A280" s="17"/>
      <c r="B280" s="17"/>
      <c r="C280" s="18"/>
      <c r="D280" s="19"/>
      <c r="E280" s="18"/>
      <c r="F280" s="18"/>
      <c r="G280" s="18"/>
      <c r="H280" s="19"/>
      <c r="I280" s="18"/>
      <c r="J280" s="18"/>
    </row>
    <row r="281" spans="1:10" ht="15.6">
      <c r="A281" s="17"/>
      <c r="B281" s="17"/>
      <c r="C281" s="18"/>
      <c r="D281" s="19"/>
      <c r="E281" s="18"/>
      <c r="F281" s="18"/>
      <c r="G281" s="18"/>
      <c r="H281" s="19"/>
      <c r="I281" s="18"/>
      <c r="J281" s="18"/>
    </row>
    <row r="282" spans="1:10" ht="15.6">
      <c r="A282" s="17"/>
      <c r="B282" s="17"/>
      <c r="C282" s="18"/>
      <c r="D282" s="19"/>
      <c r="E282" s="18"/>
      <c r="F282" s="18"/>
      <c r="G282" s="18"/>
      <c r="H282" s="19"/>
      <c r="I282" s="18"/>
      <c r="J282" s="18"/>
    </row>
    <row r="283" spans="1:10" ht="15.6">
      <c r="A283" s="17"/>
      <c r="B283" s="17"/>
      <c r="C283" s="18"/>
      <c r="D283" s="19"/>
      <c r="E283" s="18"/>
      <c r="F283" s="18"/>
      <c r="G283" s="18"/>
      <c r="H283" s="19"/>
      <c r="I283" s="18"/>
      <c r="J283" s="18"/>
    </row>
    <row r="284" spans="1:10" ht="15.6">
      <c r="A284" s="17"/>
      <c r="B284" s="17"/>
      <c r="C284" s="18"/>
      <c r="D284" s="19"/>
      <c r="E284" s="18"/>
      <c r="F284" s="18"/>
      <c r="G284" s="18"/>
      <c r="H284" s="19"/>
      <c r="I284" s="18"/>
      <c r="J284" s="18"/>
    </row>
    <row r="285" spans="1:10" ht="15.6">
      <c r="A285" s="17"/>
      <c r="B285" s="17"/>
      <c r="C285" s="18"/>
      <c r="D285" s="19"/>
      <c r="E285" s="18"/>
      <c r="F285" s="18"/>
      <c r="G285" s="18"/>
      <c r="H285" s="19"/>
      <c r="I285" s="18"/>
      <c r="J285" s="18"/>
    </row>
    <row r="286" spans="1:10" ht="15.6">
      <c r="A286" s="17"/>
      <c r="B286" s="17"/>
      <c r="C286" s="18"/>
      <c r="D286" s="19"/>
      <c r="E286" s="18"/>
      <c r="F286" s="18"/>
      <c r="G286" s="18"/>
      <c r="H286" s="19"/>
      <c r="I286" s="18"/>
      <c r="J286" s="18"/>
    </row>
    <row r="287" spans="1:10" ht="15.6">
      <c r="A287" s="17"/>
      <c r="B287" s="17"/>
      <c r="C287" s="18"/>
      <c r="D287" s="19"/>
      <c r="E287" s="18"/>
      <c r="F287" s="18"/>
      <c r="G287" s="18"/>
      <c r="H287" s="19"/>
      <c r="I287" s="18"/>
      <c r="J287" s="18"/>
    </row>
    <row r="288" spans="1:10" ht="15.6">
      <c r="A288" s="17"/>
      <c r="B288" s="17"/>
      <c r="C288" s="18"/>
      <c r="D288" s="19"/>
      <c r="E288" s="18"/>
      <c r="F288" s="18"/>
      <c r="G288" s="18"/>
      <c r="H288" s="19"/>
      <c r="I288" s="18"/>
      <c r="J288" s="18"/>
    </row>
    <row r="289" spans="1:10" ht="15.6">
      <c r="A289" s="17"/>
      <c r="B289" s="17"/>
      <c r="C289" s="18"/>
      <c r="D289" s="19"/>
      <c r="E289" s="18"/>
      <c r="F289" s="18"/>
      <c r="G289" s="18"/>
      <c r="H289" s="19"/>
      <c r="I289" s="18"/>
      <c r="J289" s="18"/>
    </row>
    <row r="290" spans="1:10" ht="15.6">
      <c r="A290" s="17"/>
      <c r="B290" s="17"/>
      <c r="C290" s="18"/>
      <c r="D290" s="19"/>
      <c r="E290" s="18"/>
      <c r="F290" s="18"/>
      <c r="G290" s="18"/>
      <c r="H290" s="19"/>
      <c r="I290" s="18"/>
      <c r="J290" s="18"/>
    </row>
    <row r="291" spans="1:10" ht="15.6">
      <c r="A291" s="17"/>
      <c r="B291" s="17"/>
      <c r="C291" s="18"/>
      <c r="D291" s="19"/>
      <c r="E291" s="18"/>
      <c r="F291" s="18"/>
      <c r="G291" s="18"/>
      <c r="H291" s="19"/>
      <c r="I291" s="18"/>
      <c r="J291" s="18"/>
    </row>
    <row r="292" spans="1:10" ht="15.6">
      <c r="A292" s="17"/>
      <c r="B292" s="17"/>
      <c r="C292" s="18"/>
      <c r="D292" s="19"/>
      <c r="E292" s="18"/>
      <c r="F292" s="18"/>
      <c r="G292" s="18"/>
      <c r="H292" s="19"/>
      <c r="I292" s="18"/>
      <c r="J292" s="18"/>
    </row>
    <row r="293" spans="1:10" ht="15.6">
      <c r="A293" s="17"/>
      <c r="B293" s="17"/>
      <c r="C293" s="18"/>
      <c r="D293" s="19"/>
      <c r="E293" s="18"/>
      <c r="F293" s="18"/>
      <c r="G293" s="18"/>
      <c r="H293" s="19"/>
      <c r="I293" s="18"/>
      <c r="J293" s="18"/>
    </row>
    <row r="294" spans="1:10" ht="15.6">
      <c r="A294" s="17"/>
      <c r="B294" s="17"/>
      <c r="C294" s="18"/>
      <c r="D294" s="19"/>
      <c r="E294" s="18"/>
      <c r="F294" s="18"/>
      <c r="G294" s="18"/>
      <c r="H294" s="19"/>
      <c r="I294" s="18"/>
      <c r="J294" s="18"/>
    </row>
    <row r="295" spans="1:10" ht="15.6">
      <c r="A295" s="17"/>
      <c r="B295" s="17"/>
      <c r="C295" s="18"/>
      <c r="D295" s="19"/>
      <c r="E295" s="18"/>
      <c r="F295" s="18"/>
      <c r="G295" s="18"/>
      <c r="H295" s="19"/>
      <c r="I295" s="18"/>
      <c r="J295" s="18"/>
    </row>
    <row r="296" spans="1:10" ht="15.6">
      <c r="A296" s="17"/>
      <c r="B296" s="17"/>
      <c r="C296" s="18"/>
      <c r="D296" s="19"/>
      <c r="E296" s="18"/>
      <c r="F296" s="18"/>
      <c r="G296" s="18"/>
      <c r="H296" s="19"/>
      <c r="I296" s="18"/>
      <c r="J296" s="18"/>
    </row>
    <row r="297" spans="1:10" ht="15.6">
      <c r="A297" s="17"/>
      <c r="B297" s="17"/>
      <c r="C297" s="18"/>
      <c r="D297" s="19"/>
      <c r="E297" s="18"/>
      <c r="F297" s="18"/>
      <c r="G297" s="18"/>
      <c r="H297" s="19"/>
      <c r="I297" s="18"/>
      <c r="J297" s="18"/>
    </row>
    <row r="298" spans="1:10" ht="15.6">
      <c r="A298" s="17"/>
      <c r="B298" s="17"/>
      <c r="C298" s="18"/>
      <c r="D298" s="19"/>
      <c r="E298" s="18"/>
      <c r="F298" s="18"/>
      <c r="G298" s="18"/>
      <c r="H298" s="19"/>
      <c r="I298" s="18"/>
      <c r="J298" s="18"/>
    </row>
    <row r="299" spans="1:10" ht="15.6">
      <c r="A299" s="17"/>
      <c r="B299" s="17"/>
      <c r="C299" s="18"/>
      <c r="D299" s="19"/>
      <c r="E299" s="18"/>
      <c r="F299" s="18"/>
      <c r="G299" s="18"/>
      <c r="H299" s="19"/>
      <c r="I299" s="18"/>
      <c r="J299" s="18"/>
    </row>
    <row r="300" spans="1:10" ht="47.25" customHeight="1">
      <c r="A300" s="17"/>
      <c r="B300" s="17"/>
      <c r="C300" s="18"/>
      <c r="D300" s="19"/>
      <c r="E300" s="18"/>
      <c r="F300" s="18"/>
      <c r="G300" s="18"/>
      <c r="H300" s="19"/>
      <c r="I300" s="18"/>
      <c r="J300" s="18"/>
    </row>
    <row r="301" spans="1:10" ht="15.6">
      <c r="A301" s="17"/>
      <c r="B301" s="17"/>
      <c r="C301" s="18"/>
      <c r="D301" s="19"/>
      <c r="E301" s="18"/>
      <c r="F301" s="18"/>
      <c r="G301" s="18"/>
      <c r="H301" s="19"/>
      <c r="I301" s="18"/>
      <c r="J301" s="18"/>
    </row>
    <row r="302" spans="1:10" ht="15.6">
      <c r="A302" s="17"/>
      <c r="B302" s="17"/>
      <c r="C302" s="18"/>
      <c r="D302" s="19"/>
      <c r="E302" s="18"/>
      <c r="F302" s="18"/>
      <c r="G302" s="18"/>
      <c r="H302" s="19"/>
      <c r="I302" s="18"/>
      <c r="J302" s="18"/>
    </row>
    <row r="304" spans="1:10" ht="15.6">
      <c r="A304" s="97" t="s">
        <v>11</v>
      </c>
      <c r="B304" s="97"/>
      <c r="C304" s="97"/>
      <c r="D304" s="97"/>
      <c r="E304" s="97"/>
      <c r="F304" s="97"/>
      <c r="G304" s="97"/>
      <c r="H304" s="97"/>
      <c r="I304" s="97"/>
      <c r="J304" s="97"/>
    </row>
  </sheetData>
  <mergeCells count="81">
    <mergeCell ref="J1:S1"/>
    <mergeCell ref="C34:F34"/>
    <mergeCell ref="G34:J34"/>
    <mergeCell ref="A135:B135"/>
    <mergeCell ref="A136:B136"/>
    <mergeCell ref="B233:J233"/>
    <mergeCell ref="A35:A36"/>
    <mergeCell ref="B35:B36"/>
    <mergeCell ref="C35:F35"/>
    <mergeCell ref="G35:J35"/>
    <mergeCell ref="B186:B187"/>
    <mergeCell ref="C186:F186"/>
    <mergeCell ref="G186:J186"/>
    <mergeCell ref="A208:B208"/>
    <mergeCell ref="A210:A211"/>
    <mergeCell ref="B210:B211"/>
    <mergeCell ref="C210:F210"/>
    <mergeCell ref="A24:A25"/>
    <mergeCell ref="B24:B25"/>
    <mergeCell ref="C24:F24"/>
    <mergeCell ref="G24:J24"/>
    <mergeCell ref="B33:C33"/>
    <mergeCell ref="A8:J8"/>
    <mergeCell ref="A138:A139"/>
    <mergeCell ref="B138:B139"/>
    <mergeCell ref="C138:F138"/>
    <mergeCell ref="G138:J138"/>
    <mergeCell ref="A104:A105"/>
    <mergeCell ref="B104:B105"/>
    <mergeCell ref="C104:F104"/>
    <mergeCell ref="G104:J104"/>
    <mergeCell ref="A127:B127"/>
    <mergeCell ref="A58:A59"/>
    <mergeCell ref="B58:B59"/>
    <mergeCell ref="C58:F58"/>
    <mergeCell ref="G58:J58"/>
    <mergeCell ref="B137:J137"/>
    <mergeCell ref="A102:B102"/>
    <mergeCell ref="A304:J304"/>
    <mergeCell ref="A160:B160"/>
    <mergeCell ref="A56:B56"/>
    <mergeCell ref="A79:B79"/>
    <mergeCell ref="A125:B125"/>
    <mergeCell ref="A126:B126"/>
    <mergeCell ref="B161:J161"/>
    <mergeCell ref="B209:H209"/>
    <mergeCell ref="B185:H185"/>
    <mergeCell ref="A235:B235"/>
    <mergeCell ref="A162:A163"/>
    <mergeCell ref="B162:B163"/>
    <mergeCell ref="C162:F162"/>
    <mergeCell ref="G162:J162"/>
    <mergeCell ref="A184:B184"/>
    <mergeCell ref="A186:A187"/>
    <mergeCell ref="A18:A19"/>
    <mergeCell ref="B18:B19"/>
    <mergeCell ref="C18:F18"/>
    <mergeCell ref="G18:J18"/>
    <mergeCell ref="A22:B22"/>
    <mergeCell ref="G210:J210"/>
    <mergeCell ref="A232:B232"/>
    <mergeCell ref="A237:A238"/>
    <mergeCell ref="B237:B238"/>
    <mergeCell ref="C237:F237"/>
    <mergeCell ref="G237:J237"/>
    <mergeCell ref="A259:B259"/>
    <mergeCell ref="A12:A13"/>
    <mergeCell ref="B12:B13"/>
    <mergeCell ref="C12:F12"/>
    <mergeCell ref="G12:J12"/>
    <mergeCell ref="A16:B16"/>
    <mergeCell ref="G129:J129"/>
    <mergeCell ref="A81:A82"/>
    <mergeCell ref="B81:B82"/>
    <mergeCell ref="C81:F81"/>
    <mergeCell ref="G81:J81"/>
    <mergeCell ref="A133:B133"/>
    <mergeCell ref="A132:B132"/>
    <mergeCell ref="A129:A130"/>
    <mergeCell ref="B129:B130"/>
    <mergeCell ref="C129:F129"/>
  </mergeCells>
  <pageMargins left="0.70866141732283472" right="0.70866141732283472" top="0.74803149606299213" bottom="0.74803149606299213" header="0" footer="0"/>
  <pageSetup paperSize="9" scale="4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3" sqref="A3"/>
    </sheetView>
  </sheetViews>
  <sheetFormatPr defaultRowHeight="14.4"/>
  <sheetData>
    <row r="1" spans="1:1">
      <c r="A1">
        <v>16264.48</v>
      </c>
    </row>
    <row r="2" spans="1:1">
      <c r="A2">
        <v>9909.44</v>
      </c>
    </row>
    <row r="3" spans="1:1">
      <c r="A3" s="60">
        <v>1008009</v>
      </c>
    </row>
    <row r="4" spans="1:1">
      <c r="A4">
        <v>2293</v>
      </c>
    </row>
    <row r="5" spans="1:1">
      <c r="A5">
        <v>525628.34</v>
      </c>
    </row>
    <row r="6" spans="1:1">
      <c r="A6">
        <v>96092.001999999993</v>
      </c>
    </row>
    <row r="7" spans="1:1">
      <c r="A7">
        <v>251103.73</v>
      </c>
    </row>
    <row r="8" spans="1:1">
      <c r="A8">
        <v>38291.58</v>
      </c>
    </row>
    <row r="9" spans="1:1">
      <c r="A9">
        <v>32252.9</v>
      </c>
    </row>
    <row r="10" spans="1:1">
      <c r="A10">
        <v>140346.20000000001</v>
      </c>
    </row>
    <row r="11" spans="1:1">
      <c r="A11">
        <f>SUM(A1:A10)</f>
        <v>2120190.6720000003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Карина Викторовна Ильвес</dc:creator>
  <cp:lastModifiedBy>Татьяна Николаевна Чепрасова</cp:lastModifiedBy>
  <cp:lastPrinted>2022-02-01T16:42:52Z</cp:lastPrinted>
  <dcterms:created xsi:type="dcterms:W3CDTF">2018-01-22T10:01:56Z</dcterms:created>
  <dcterms:modified xsi:type="dcterms:W3CDTF">2022-02-01T17:27:57Z</dcterms:modified>
</cp:coreProperties>
</file>