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0" yWindow="600" windowWidth="15480" windowHeight="108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R146" i="1" l="1"/>
  <c r="Q146" i="1"/>
  <c r="R147" i="1"/>
  <c r="Q147" i="1"/>
  <c r="M94" i="1" l="1"/>
  <c r="M87" i="1"/>
  <c r="M121" i="1"/>
  <c r="H53" i="1" l="1"/>
  <c r="N147" i="1"/>
  <c r="L147" i="1"/>
  <c r="K147" i="1"/>
  <c r="G147" i="1"/>
  <c r="J147" i="1"/>
  <c r="H147" i="1"/>
  <c r="C147" i="1"/>
  <c r="F147" i="1"/>
  <c r="L144" i="1" l="1"/>
  <c r="L138" i="1"/>
  <c r="L132" i="1"/>
  <c r="H146" i="1"/>
  <c r="H144" i="1"/>
  <c r="H138" i="1"/>
  <c r="H132" i="1"/>
  <c r="P55" i="1" l="1"/>
  <c r="N45" i="1"/>
  <c r="L45" i="1"/>
  <c r="I45" i="1"/>
  <c r="H45" i="1"/>
  <c r="E45" i="1"/>
  <c r="D26" i="1"/>
  <c r="D14" i="1"/>
  <c r="D20" i="1" s="1"/>
  <c r="L146" i="1" l="1"/>
  <c r="D144" i="1"/>
  <c r="D138" i="1"/>
  <c r="D132" i="1"/>
  <c r="D121" i="1"/>
  <c r="D130" i="1" s="1"/>
  <c r="F121" i="1"/>
  <c r="F130" i="1" s="1"/>
  <c r="G121" i="1"/>
  <c r="G130" i="1" s="1"/>
  <c r="H121" i="1"/>
  <c r="H130" i="1" s="1"/>
  <c r="I121" i="1"/>
  <c r="I130" i="1" s="1"/>
  <c r="J121" i="1"/>
  <c r="K121" i="1"/>
  <c r="K130" i="1" s="1"/>
  <c r="L121" i="1"/>
  <c r="L130" i="1" s="1"/>
  <c r="D127" i="1"/>
  <c r="H127" i="1"/>
  <c r="L127" i="1"/>
  <c r="E130" i="1"/>
  <c r="J130" i="1"/>
  <c r="M130" i="1"/>
  <c r="M147" i="1" s="1"/>
  <c r="M103" i="1"/>
  <c r="L103" i="1"/>
  <c r="K103" i="1"/>
  <c r="J103" i="1"/>
  <c r="I103" i="1"/>
  <c r="H103" i="1"/>
  <c r="G103" i="1"/>
  <c r="F103" i="1"/>
  <c r="E103" i="1"/>
  <c r="D103" i="1"/>
  <c r="M98" i="1"/>
  <c r="L98" i="1"/>
  <c r="K98" i="1"/>
  <c r="J98" i="1"/>
  <c r="I98" i="1"/>
  <c r="H98" i="1"/>
  <c r="G98" i="1"/>
  <c r="F98" i="1"/>
  <c r="E98" i="1"/>
  <c r="D98" i="1"/>
  <c r="L94" i="1"/>
  <c r="K94" i="1"/>
  <c r="J94" i="1"/>
  <c r="I94" i="1"/>
  <c r="H94" i="1"/>
  <c r="G94" i="1"/>
  <c r="F94" i="1"/>
  <c r="E94" i="1"/>
  <c r="E108" i="1" s="1"/>
  <c r="D94" i="1"/>
  <c r="D108" i="1" s="1"/>
  <c r="D147" i="1" s="1"/>
  <c r="M108" i="1"/>
  <c r="L87" i="1"/>
  <c r="L108" i="1" s="1"/>
  <c r="K87" i="1"/>
  <c r="K108" i="1" s="1"/>
  <c r="J87" i="1"/>
  <c r="J108" i="1" s="1"/>
  <c r="I87" i="1"/>
  <c r="H87" i="1"/>
  <c r="H108" i="1" s="1"/>
  <c r="G87" i="1"/>
  <c r="G108" i="1" s="1"/>
  <c r="F87" i="1"/>
  <c r="F108" i="1" s="1"/>
  <c r="D87" i="1"/>
  <c r="E147" i="1" l="1"/>
  <c r="I108" i="1"/>
  <c r="I147" i="1" s="1"/>
  <c r="D146" i="1"/>
  <c r="L72" i="1"/>
  <c r="H72" i="1"/>
  <c r="D72" i="1"/>
  <c r="L70" i="1"/>
  <c r="H70" i="1"/>
  <c r="D70" i="1"/>
  <c r="L67" i="1"/>
  <c r="H67" i="1"/>
  <c r="D67" i="1"/>
  <c r="L61" i="1"/>
  <c r="L74" i="1" s="1"/>
  <c r="H61" i="1"/>
  <c r="D61" i="1"/>
  <c r="L57" i="1"/>
  <c r="H57" i="1"/>
  <c r="D57" i="1"/>
  <c r="D74" i="1" s="1"/>
  <c r="L55" i="1"/>
  <c r="H55" i="1"/>
  <c r="H74" i="1" s="1"/>
  <c r="C20" i="1" l="1"/>
  <c r="L32" i="1"/>
  <c r="K32" i="1"/>
  <c r="G32" i="1"/>
  <c r="C32" i="1"/>
  <c r="H22" i="1"/>
  <c r="H32" i="1" s="1"/>
  <c r="D22" i="1"/>
  <c r="D32" i="1" s="1"/>
  <c r="D9" i="1"/>
  <c r="L20" i="1"/>
  <c r="K20" i="1"/>
  <c r="H20" i="1"/>
  <c r="G20" i="1"/>
  <c r="L117" i="1" l="1"/>
  <c r="H117" i="1"/>
  <c r="M113" i="1"/>
  <c r="L113" i="1"/>
  <c r="K113" i="1"/>
  <c r="J113" i="1"/>
  <c r="I113" i="1"/>
  <c r="H113" i="1"/>
  <c r="G113" i="1"/>
  <c r="F113" i="1"/>
  <c r="F119" i="1" s="1"/>
  <c r="E113" i="1"/>
  <c r="D113" i="1"/>
  <c r="M110" i="1"/>
  <c r="L110" i="1"/>
  <c r="L119" i="1" s="1"/>
  <c r="K110" i="1"/>
  <c r="J110" i="1"/>
  <c r="I110" i="1"/>
  <c r="H110" i="1"/>
  <c r="H119" i="1" s="1"/>
  <c r="G110" i="1"/>
  <c r="F110" i="1"/>
  <c r="E110" i="1"/>
  <c r="D110" i="1"/>
  <c r="D119" i="1" s="1"/>
  <c r="J119" i="1" l="1"/>
  <c r="E119" i="1"/>
  <c r="I119" i="1"/>
  <c r="M119" i="1"/>
  <c r="G119" i="1"/>
  <c r="K119" i="1"/>
  <c r="I40" i="1" l="1"/>
  <c r="E40" i="1"/>
  <c r="D53" i="1" l="1"/>
  <c r="L47" i="1" l="1"/>
  <c r="H47" i="1"/>
  <c r="D34" i="1" l="1"/>
  <c r="D45" i="1" s="1"/>
  <c r="J45" i="1" l="1"/>
  <c r="M40" i="1"/>
  <c r="M53" i="1" l="1"/>
  <c r="E53" i="1"/>
  <c r="L34" i="1"/>
  <c r="H34" i="1"/>
  <c r="H40" i="1"/>
  <c r="M45" i="1" l="1"/>
  <c r="L53" i="1" l="1"/>
  <c r="L40" i="1" l="1"/>
</calcChain>
</file>

<file path=xl/comments1.xml><?xml version="1.0" encoding="utf-8"?>
<comments xmlns="http://schemas.openxmlformats.org/spreadsheetml/2006/main">
  <authors>
    <author>Татьяна Николаевна Чепрасова</author>
  </authors>
  <commentLis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Чепрасова: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<sst xmlns="http://schemas.openxmlformats.org/spreadsheetml/2006/main" count="505" uniqueCount="390">
  <si>
    <t>№</t>
  </si>
  <si>
    <t>Наименование ВЦП, основного мероприятия, мероприятия основного мероприятия, мероприятия ВЦП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</si>
  <si>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</si>
  <si>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</si>
  <si>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</si>
  <si>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</si>
  <si>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</si>
  <si>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</si>
  <si>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</si>
  <si>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</si>
  <si>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</si>
  <si>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</si>
  <si>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</si>
  <si>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 xml:space="preserve">2.2. 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</si>
  <si>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</si>
  <si>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2.3.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</si>
  <si>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</t>
  </si>
  <si>
    <t>2.3.1.</t>
  </si>
  <si>
    <t>2.3.2.</t>
  </si>
  <si>
    <t>Подпрограмма 3 «Создание условий для эффективного выполнения органами местного самоуправления своих полномочий»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</si>
  <si>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</si>
  <si>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органов местного самоуправления по вопросам местного значения и реализации переданных отдельных государственных полномочий</t>
  </si>
  <si>
    <t>Подпрограмма 4 «Развитие системы защиты прав потребителей в Ленинградской области»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</si>
  <si>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</si>
  <si>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Актуализация и расширение инфотеки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</si>
  <si>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</si>
  <si>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Подпрограмма 5 «Общество и власть»</t>
  </si>
  <si>
    <t>5.1.</t>
  </si>
  <si>
    <t>5.2.</t>
  </si>
  <si>
    <t>5.3.</t>
  </si>
  <si>
    <t>5.4.</t>
  </si>
  <si>
    <t>5.5.</t>
  </si>
  <si>
    <t>6.1.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</si>
  <si>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</si>
  <si>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</si>
  <si>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</si>
  <si>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</si>
  <si>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</si>
  <si>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</si>
  <si>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</si>
  <si>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</si>
  <si>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</si>
  <si>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</si>
  <si>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6.2.1.</t>
  </si>
  <si>
    <t>6.2.2.</t>
  </si>
  <si>
    <t>6.2.3.</t>
  </si>
  <si>
    <t>6.2.4.</t>
  </si>
  <si>
    <t>6.2.5.</t>
  </si>
  <si>
    <t>6.2.6.</t>
  </si>
  <si>
    <t>Финал конкурса «Доброволец Ленинградской области»</t>
  </si>
  <si>
    <t>6.3. </t>
  </si>
  <si>
    <t>Реализация комплекса мер по содействию трудовой адаптации и занятости молодежи</t>
  </si>
  <si>
    <t>6.3.1.</t>
  </si>
  <si>
    <t>Реализация проекта "Губернаторский молодежный трудовой отряд", в том числе Фестиваль ГМТО и Спортивно-туристского слета ГМТО</t>
  </si>
  <si>
    <t>6.4.</t>
  </si>
  <si>
    <t>Реализация комплекса мер по поддержке молодых семей и пропаганде семейных ценностей</t>
  </si>
  <si>
    <t>6.4.1.</t>
  </si>
  <si>
    <t>6.4.2.</t>
  </si>
  <si>
    <t>Проведение семинаров по вопросам нравственности в семье в молодежной среде</t>
  </si>
  <si>
    <t>6.5. </t>
  </si>
  <si>
    <t>6.5.1.</t>
  </si>
  <si>
    <t>6.6.</t>
  </si>
  <si>
    <t>6.6.1.</t>
  </si>
  <si>
    <t>6.6.2.</t>
  </si>
  <si>
    <t>6.6.3.</t>
  </si>
  <si>
    <t>6.6.4.</t>
  </si>
  <si>
    <t>7.1. </t>
  </si>
  <si>
    <t>Реализация комплекса мер по сохранению исторической памяти</t>
  </si>
  <si>
    <t>7.1.1.</t>
  </si>
  <si>
    <t>7.1.2.</t>
  </si>
  <si>
    <t>7.2.</t>
  </si>
  <si>
    <t>Реализация комплекса мер по гражданско-патриотическому и духовно-нравственному воспитанию молодежи</t>
  </si>
  <si>
    <t>7.2.1.</t>
  </si>
  <si>
    <t>7.2.2.</t>
  </si>
  <si>
    <t>7.2.3.</t>
  </si>
  <si>
    <t>8.1. </t>
  </si>
  <si>
    <t>Реализация комплекса мер по профилактике правонарушений и рискованного поведения в молодежной среде</t>
  </si>
  <si>
    <t>8.1.1.</t>
  </si>
  <si>
    <t>8.1.2.</t>
  </si>
  <si>
    <t>8.1.4.</t>
  </si>
  <si>
    <t>Мероприятия по профилактике правонарушений в молодежной среде</t>
  </si>
  <si>
    <t>8.2.</t>
  </si>
  <si>
    <t>8.2.1.</t>
  </si>
  <si>
    <t>Реализация комплекса мер по формированию культуры межэтнических и межконфессиональных отношений в молодежной среде</t>
  </si>
  <si>
    <t>Подпрограмма 9 «Государственная поддержка социально ориентированных некоммерческих организаций»</t>
  </si>
  <si>
    <t>1.1</t>
  </si>
  <si>
    <t>1.1.1</t>
  </si>
  <si>
    <t>1.1.2</t>
  </si>
  <si>
    <t>1.1.3</t>
  </si>
  <si>
    <t>1.2</t>
  </si>
  <si>
    <t>1.3</t>
  </si>
  <si>
    <t>4.1</t>
  </si>
  <si>
    <t>9.1</t>
  </si>
  <si>
    <t>9.2</t>
  </si>
  <si>
    <t>9.3</t>
  </si>
  <si>
    <t>в том числе</t>
  </si>
  <si>
    <t xml:space="preserve">Организация и проведение спортивно-туристического слета молодежи Ленинградской области </t>
  </si>
  <si>
    <t xml:space="preserve">Поддержка КВН-движения в Ленинградской области </t>
  </si>
  <si>
    <t xml:space="preserve">Поддержка творческих молодежных проектов </t>
  </si>
  <si>
    <t>Конкурсы молодых семей</t>
  </si>
  <si>
    <t>Проведение областных тематических слетов</t>
  </si>
  <si>
    <t xml:space="preserve">Премии Губернатора Ленинградской области для поддержки тлантливой молодежи </t>
  </si>
  <si>
    <t>Областная тематическая смена "Творчество"</t>
  </si>
  <si>
    <t xml:space="preserve">Мероприятия, посвященные памятным датам и событиям Ленинградской области </t>
  </si>
  <si>
    <t>Проведение мероприятий по гражданскому воспитанию молодежи</t>
  </si>
  <si>
    <t>Межрегиональная конференция руководителей поисковых отрядов</t>
  </si>
  <si>
    <t>Конференция "Нравственные ценности в современном мире"</t>
  </si>
  <si>
    <t>7.3.</t>
  </si>
  <si>
    <t>Реализация комплекса мер по военно-патриотическому воспитанию молодежи</t>
  </si>
  <si>
    <t>Проведение мероприятий по военно-патриотическому воспитанию молодежи</t>
  </si>
  <si>
    <t>7.3.1.</t>
  </si>
  <si>
    <t>Подпрограмма 8 «Профилактика асоциального поведения в молодежной среде»</t>
  </si>
  <si>
    <t>8.1.3.</t>
  </si>
  <si>
    <t>Реализация комплексной информационной кампании, направленной на укрепление единства российской нации</t>
  </si>
  <si>
    <t>1.2.1.</t>
  </si>
  <si>
    <t>1.2.2.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</si>
  <si>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</si>
  <si>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3.1.</t>
  </si>
  <si>
    <t>3.1.1.</t>
  </si>
  <si>
    <t xml:space="preserve">Научное и методическое обеспечение деятельности органов местного самоуправления Ленинградской области </t>
  </si>
  <si>
    <t>Организация ситемы  повышения квалификации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</si>
  <si>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Организация проведения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</si>
  <si>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4.1.1.</t>
  </si>
  <si>
    <t>3.1.2.</t>
  </si>
  <si>
    <t>3.1.3.</t>
  </si>
  <si>
    <t>3.1.4.</t>
  </si>
  <si>
    <t>3.2.</t>
  </si>
  <si>
    <t xml:space="preserve">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 муниципальных районов и городского округа </t>
  </si>
  <si>
    <t xml:space="preserve">Государственная поддержка проектов местных инициатив граждан </t>
  </si>
  <si>
    <t>3.3.</t>
  </si>
  <si>
    <t>3.3.1.</t>
  </si>
  <si>
    <t>3.3.2.</t>
  </si>
  <si>
    <t xml:space="preserve">Субсидии бюджетам поселений на реализацию областного закона от 12.05.2015 № 42-оз"О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         </t>
  </si>
  <si>
    <t>Осуществление просветительской деятельности в области законодательства о защите прав потребителей</t>
  </si>
  <si>
    <t>4.1.2.</t>
  </si>
  <si>
    <t>4.1.3.</t>
  </si>
  <si>
    <t>4.2.</t>
  </si>
  <si>
    <t xml:space="preserve">Организация бесплатной юридической помощи по вопросам защиты прав потребителей </t>
  </si>
  <si>
    <t>4.2.1.</t>
  </si>
  <si>
    <t>Субсидии на обеспечение деятельности информационно-консультационных центров для потребителей</t>
  </si>
  <si>
    <t>Повышение информационной открытости органов государственной власти Ленинградской области</t>
  </si>
  <si>
    <t>5.1.1.</t>
  </si>
  <si>
    <t>5.2.1.</t>
  </si>
  <si>
    <t>5.2.3.</t>
  </si>
  <si>
    <t>5.2.2.</t>
  </si>
  <si>
    <t>5.3.1.</t>
  </si>
  <si>
    <t>5.3.2.</t>
  </si>
  <si>
    <t>5.3.3.</t>
  </si>
  <si>
    <t>5.3.4.</t>
  </si>
  <si>
    <t>Поддержка средств массовой информации Ленинградской области и предприятий полиграфии</t>
  </si>
  <si>
    <t>Информационная, методическая и иная поддержка общественных совещательных органов</t>
  </si>
  <si>
    <t>5.4.1.</t>
  </si>
  <si>
    <t>5.4.2.</t>
  </si>
  <si>
    <t>Исследования общественного мнения и мониторинг информационного поля</t>
  </si>
  <si>
    <t>5.5.1.</t>
  </si>
  <si>
    <t>Поддержка молодежных инициатив Ленинградской области</t>
  </si>
  <si>
    <t>Форум молодежных СМИ</t>
  </si>
  <si>
    <t>Атрибутика и информационно-методическое обеспечение молодежной политики</t>
  </si>
  <si>
    <t>Молодежные мероприятия в сфере информационных технологий</t>
  </si>
  <si>
    <t>Проведение семинара для представителей добровольческих (волонтерских) движений, работающих с молодежью "Я хочу помочь!"</t>
  </si>
  <si>
    <t>Тематическая смена "Территория добра"</t>
  </si>
  <si>
    <t xml:space="preserve">Мероприятия, направленные на поддержку и развитие молодежного предпринимательства   </t>
  </si>
  <si>
    <t> 6.3.2.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</si>
  <si>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</si>
  <si>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</si>
  <si>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Мероприятия по поддержке творческой и талантливой молодежи</t>
  </si>
  <si>
    <t>Мероприятия, посвященные памятным датам военной истории России</t>
  </si>
  <si>
    <t>Межрегиональная научно-практическая конференция «Наркомания, как проблема социального здоровья молодежи. Комплексные подходы к профилактике наркозависимости в подростковой среде»</t>
  </si>
  <si>
    <t>Мероприятия по профилактике здорового образа жизни</t>
  </si>
  <si>
    <t xml:space="preserve">Реализация областного проекта "Открытая сцена ЛО" </t>
  </si>
  <si>
    <t>8.2.2.</t>
  </si>
  <si>
    <t>Создание условий для развития и эффективной деятельности социально ориентированных некоммерческих  организаций в Ленинградской области</t>
  </si>
  <si>
    <t>9.1.1.</t>
  </si>
  <si>
    <t>Государственная поддержка проектов и программ социально ориентированных некоммерческих  общественных организаций</t>
  </si>
  <si>
    <t>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</si>
  <si>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9.3.1.</t>
  </si>
  <si>
    <t>Всего по подпрограмме 9</t>
  </si>
  <si>
    <t>Всего по подпрограмме 8</t>
  </si>
  <si>
    <t>Всего по подпрограмме 7</t>
  </si>
  <si>
    <t>Всего по подпрограмме 6</t>
  </si>
  <si>
    <t>Всего по подпрограмме 5</t>
  </si>
  <si>
    <t>Всего по подпрограмме 4</t>
  </si>
  <si>
    <t>Всего по подпрограмме 3</t>
  </si>
  <si>
    <t>Всего по подпрограмме 2</t>
  </si>
  <si>
    <t>Всего по подпрограмме 1</t>
  </si>
  <si>
    <t>1.2.3.</t>
  </si>
  <si>
    <t>Субсидии на реализацию социально значимых проектов в сфере книгоиздания</t>
  </si>
  <si>
    <t>Организация и проведение творческих и информационных  мероприятий для  представителей  медиа-сферы Ленинградской  области и организация участия медиа-сферы  Ленинградской области в мероприятиях</t>
  </si>
  <si>
    <t>Организация выпуска  информационно-справочной и методической полиграфической продукции для средств  массовой информации  Ленинградской области</t>
  </si>
  <si>
    <t>Субсидии в целях возмещения затрат в связи с производством продукции телерадиокомпаниями</t>
  </si>
  <si>
    <t>Субсидии в целях возмещения затрат в связи с производством периодических печатных изданий</t>
  </si>
  <si>
    <t>Организационная поддержка деятельности консультативных советов, созданных при  Губернаторе Ленинградской области</t>
  </si>
  <si>
    <t>Обеспечение деятельности Общественной  палаты Ленинградской области</t>
  </si>
  <si>
    <t>Организация  научных, аналитических и социологических  исследований</t>
  </si>
  <si>
    <t>9.2.1.</t>
  </si>
  <si>
    <t>Субсидии некоммерческим организациям в сфере социальной поддержки ветеранов</t>
  </si>
  <si>
    <t>9.2.2.</t>
  </si>
  <si>
    <t>9.2.3.</t>
  </si>
  <si>
    <t>Субсидии некоммерческим организациям в сфере социальной поддержки детей</t>
  </si>
  <si>
    <t>Иные межбюджетные трансферты на оказание финансовой помощи  советам ветеранов  войны, труда, Вооруженных  Сил,  правоохранительных органов, жителей блокадного Ленинграда и  бывших малолетних узников фашистских лагерей</t>
  </si>
  <si>
    <t>9.2.4.</t>
  </si>
  <si>
    <t>Субсидии  социально  ориентированным некоммерческим организациям в сфере  развития гражданского общества</t>
  </si>
  <si>
    <t>Организация постоянного мониторинга и анализа деятельности социально ориентированных  некоммерческих организаций</t>
  </si>
  <si>
    <t>Субсидии бюджетам поселений на реализацию областного закона                  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</si>
  <si>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Содействие развитию сферы межнациональных и межконфессиональных отношений</t>
  </si>
  <si>
    <t>Создание и сопровождение системы мониторинга состояния межнациональных отношений и раннего предупреждения межнациональных конфликтов</t>
  </si>
  <si>
    <t>1.1.4</t>
  </si>
  <si>
    <t>Создание условий для развития взаимодействия представителей  различных конфессий и национальностей</t>
  </si>
  <si>
    <t>Содействие проведению торжественных мероприятий, приуроченных к памятным и праздничным датам в истории народов России</t>
  </si>
  <si>
    <t>2.1.1</t>
  </si>
  <si>
    <t>Обеспечение реализации комплексных программ (проектов) по сохранению этнической самобытности коренных малочисленных народов Ленинградской области</t>
  </si>
  <si>
    <t>2.1.2</t>
  </si>
  <si>
    <t>Этнокультурное развитие народов, проживающих на территории Ленинградской области</t>
  </si>
  <si>
    <t>2.1.3</t>
  </si>
  <si>
    <t>2.2.1</t>
  </si>
  <si>
    <t>Обеспечение организационной поддержки национально-культурных некоммерческих организаций коренных малочисленных народов, проживающих на территории Ленинградской области</t>
  </si>
  <si>
    <t>2.2.2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</si>
  <si>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</si>
  <si>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 xml:space="preserve">Мероприятие выполнено </t>
  </si>
  <si>
    <t>Обеспечение  функционирования действующих и создание  новых  официальных  интернет-ресурсов и сервисов в сети «Интернет»</t>
  </si>
  <si>
    <t>Организация мероприятий  в сфере  социальной рекламы</t>
  </si>
  <si>
    <t>Мероприятие выполнено</t>
  </si>
  <si>
    <t xml:space="preserve">Мероприятие выполнено/проведено 2 Семинара 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</si>
  <si>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2017 года
Ответственный исполнитель: Комитет по местному самоуправлению, межнациональным и межконфессиональным отношениям Ленинградской области
</t>
  </si>
  <si>
    <t>Объем финансового обеспечения государственной программы в 2017 году (тыс. руб.)</t>
  </si>
  <si>
    <t>Фактическое финансированиегосударственной  программы   на 01.01.2018 (тыс. руб.)</t>
  </si>
  <si>
    <t>Выполнено на 01.01.2018 года, тыс. руб.</t>
  </si>
  <si>
    <t xml:space="preserve">Мероприятие выполнено/проведено 2 Семинара. </t>
  </si>
  <si>
    <t>Сведения о достигнутых результатах</t>
  </si>
  <si>
    <t>Оценка выполнения</t>
  </si>
  <si>
    <t xml:space="preserve">Основное мероприятие подпрограммы не выполнено. Выполнение составило 94,42%, в свзяи с  расторжением контрактов  на сумму 303,35 тыс. руб. </t>
  </si>
  <si>
    <t>Охват научно-методическими и информационными материалами 100 % муниципальных образований</t>
  </si>
  <si>
    <t xml:space="preserve">Мероприятие выполнено. 1 мероприятие/ 9 программ повышения квалификации, 297 лиц, прошедших повышение квалификации. </t>
  </si>
  <si>
    <t xml:space="preserve">1  выполненное исследование в сфере развития местного самоуправления Ленинградской области, развития муниципальной службы  и территориального развития </t>
  </si>
  <si>
    <t>3 гранта, выделенных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</si>
  <si>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Мероприятие не выполнено (84,8%)/издано полиграфической продукции 5898 экз. Расторжение контракта на сумму 291,35 тыс. руб. в связи с неисполнением по вине Исполнителя, в рамках которого планировалось издание Сборника тиражом 2500 экз.</t>
  </si>
  <si>
    <t xml:space="preserve"> 1400 реализованных проектов местных инициатив граждан</t>
  </si>
  <si>
    <t>Мероприятие выполнено /реализовано 1160 проектов</t>
  </si>
  <si>
    <t>Мероприятие выполнено /реализовано 1426 проектов</t>
  </si>
  <si>
    <t>Мероприятие выполнено /реализовано 266 проектов (95,7%)</t>
  </si>
  <si>
    <t>3.4</t>
  </si>
  <si>
    <t>Основное мероприятие "Создание и (или) благоустройство общественно значимых публичных пространств общегородского значения  муниципальных  образований  Ленинградской области"</t>
  </si>
  <si>
    <t>3.4.1</t>
  </si>
  <si>
    <t xml:space="preserve">Субсидии на реализацию проектов -победителей конкурса в номинации "Лучший проект создания (или) благоустройства общественно значимых публичных пространств общегородского значения". </t>
  </si>
  <si>
    <t>Доля муниципальных образований, участвующих в улучшении  качества благоустройства от общего числа городских поселений Ленинградской области, не менее 4,7</t>
  </si>
  <si>
    <t xml:space="preserve">100% Охват информационно-консультационных центров муниципальных образований Ленинградской области научно-методическими и информационными материалами для оказания бесплатной юридической помощи населению
</t>
  </si>
  <si>
    <t>2 обучающих семинара</t>
  </si>
  <si>
    <t>Актуализация 10 информационных блоков</t>
  </si>
  <si>
    <t xml:space="preserve"> разработка и издание не менее 3000 экземпляров информационно-справочных материалов (справочников,  памяток)   Охват информационно-консультационных центров муниципальных образований Ленинградской области научно-методическими и информационными материалами для оказания бесплатной юридической помощи населению 100 %
</t>
  </si>
  <si>
    <t xml:space="preserve">Охват не менее 10% от поселений (от общего количества поселений) мероприятиями по информированию, консультированию населения Ленинградской области по вопросам защиты прав потребителей </t>
  </si>
  <si>
    <t>Организация и проведение молодежных форумов и молодежных  мероприятий, методическое обеспечение молодежной политики</t>
  </si>
  <si>
    <t>11 мероприятий/ 650 человек</t>
  </si>
  <si>
    <t>мероприятие выполнено</t>
  </si>
  <si>
    <t>Участие в межрегиональных мероприятиях, Всероссийских мероприятиях, международных мероприятиях, мероприятиях проводимых Федеральным агентством по делам молодежи</t>
  </si>
  <si>
    <t>650 человек</t>
  </si>
  <si>
    <t>Межрегиональный молодежный образовательный форум «Ладога»</t>
  </si>
  <si>
    <t>2 мероприятия</t>
  </si>
  <si>
    <t xml:space="preserve">Слет сельской молодежи Ленинградской области </t>
  </si>
  <si>
    <t>100 человек</t>
  </si>
  <si>
    <t>1 мероприятие</t>
  </si>
  <si>
    <t>4 проекта/3 мероприятия/ 300 человек</t>
  </si>
  <si>
    <t>4 проекта</t>
  </si>
  <si>
    <t>Итоговый слет добровольцев Ленинградской области "Готов помогать"</t>
  </si>
  <si>
    <t>500 человек/5 мероприятий</t>
  </si>
  <si>
    <t>3 мероприятия</t>
  </si>
  <si>
    <t>500 человек</t>
  </si>
  <si>
    <t>5 мероприятий</t>
  </si>
  <si>
    <t>6 слетов</t>
  </si>
  <si>
    <t>21получатель премии/200 человек/ 4 мероприятия</t>
  </si>
  <si>
    <t>21 человек</t>
  </si>
  <si>
    <t>Областная профильная смена "Школа Лидера"</t>
  </si>
  <si>
    <t>4 мероприятия</t>
  </si>
  <si>
    <t>41 мероприятие  /820 человек</t>
  </si>
  <si>
    <t>35 мероприятий</t>
  </si>
  <si>
    <t>6 мероприятий</t>
  </si>
  <si>
    <t>720человек</t>
  </si>
  <si>
    <t>600 человек</t>
  </si>
  <si>
    <t>Мероприятия, направленные на формирование российской идентичности, единства российской нации, содействие межкультурному и межконфессиональному диалогу</t>
  </si>
  <si>
    <t>400 человек</t>
  </si>
  <si>
    <t>Мероприятия по профилактике распространения идиологии терроризма и экстремистских проявлений в молодежной среде</t>
  </si>
  <si>
    <t>200 человек</t>
  </si>
  <si>
    <t>10 мероприятий/2 областные акции</t>
  </si>
  <si>
    <t>2 областные акции, 1 мероприятие</t>
  </si>
  <si>
    <t>9 мероприятий</t>
  </si>
  <si>
    <t>3 мероприятия/200 человек</t>
  </si>
  <si>
    <t>24 мероприятия</t>
  </si>
  <si>
    <t>Мероприятие выполнено . Экономия составила 201,74 тыс.рублей</t>
  </si>
  <si>
    <t>1492, 32</t>
  </si>
  <si>
    <t xml:space="preserve">4 вида   полиграфической продукции                     </t>
  </si>
  <si>
    <t>Мероприятие выполнено . Экономия составила 367,53 тыс.рублей.</t>
  </si>
  <si>
    <t xml:space="preserve">2 проекта , создание интерактивной карты                               </t>
  </si>
  <si>
    <t>Мероприятие выполнено. Экономия составила 1,0 тыс.рублей</t>
  </si>
  <si>
    <t>Реализация мероприятий государственной программы Российской Федерации  "Реализация государственной национальной политики"</t>
  </si>
  <si>
    <t>1 мероприятие/2 издания/6 проектов/ 36  информационно-аналитических материалов (достижение результатов с учетом всех источников финансирования) на экономию +2 издания</t>
  </si>
  <si>
    <t>Мероприятие выполнено. Экономия составила 77,74 тыс.рублей</t>
  </si>
  <si>
    <t>Уровень толерантного отношения к представителям другой национальности - 75,4%</t>
  </si>
  <si>
    <t>Мероприятие выполнено. Экономия составила 49,13 тыс.рублей</t>
  </si>
  <si>
    <t>10 мероприятий /3 проекта</t>
  </si>
  <si>
    <t>Мероприятие выполнено. Экономия составила 49,00 тыс.рублей</t>
  </si>
  <si>
    <t>2 проекта/2 мероприятия /1 издание  (достижение результатов с учетом всех источников финансирования) на экономию 3 проекта</t>
  </si>
  <si>
    <t>Мероприятие выполнено. Экономия составила 0, 14 тыс.рублей</t>
  </si>
  <si>
    <t xml:space="preserve">Обеспечение 100% реализации мероприятий, направленных на гармонизацию межнациональных и межконфессиональных отношений в Ленинградской области
</t>
  </si>
  <si>
    <t>Мероприятие выполнено. Экономия составила 202,59 тыс.рублей</t>
  </si>
  <si>
    <t>1.3.1</t>
  </si>
  <si>
    <t>Реализация мероприятий, направленных на социально-культурную адаптацию мигрантов в Ленинградской области</t>
  </si>
  <si>
    <t xml:space="preserve">2 проекта </t>
  </si>
  <si>
    <t>Доля граждан, положительно оценивающих состояние межнациональ-ных отношений, в общем количестве граждан Российской Федерации, проживающих в Ленинградской области,  69,8 %</t>
  </si>
  <si>
    <t>Мероприятия выполнены, экономия составила                  648,03 тыс. руб</t>
  </si>
  <si>
    <t>7 мероприятий/1 проект</t>
  </si>
  <si>
    <t>Численность участников мероприятий, направленных на формирование общероссийской гражданской идентичности и этнокультурное развитие народов    34,3 тыс.чел.</t>
  </si>
  <si>
    <t>Мероприятие выполнено. Экономия составила 19,2 тыс.рублей</t>
  </si>
  <si>
    <t>5 проектов</t>
  </si>
  <si>
    <t xml:space="preserve">Мероприятие выполнено. </t>
  </si>
  <si>
    <t>298.78</t>
  </si>
  <si>
    <t>2 проекта/3 мероприятия (достижение результатов с учетом всех источников финансирования) на экономию 1 издание /2 вида печатной продукции</t>
  </si>
  <si>
    <t>Мероприятие выполнено. Экономия составила 0,18 тыс.рублей</t>
  </si>
  <si>
    <t xml:space="preserve">11 мероприятий </t>
  </si>
  <si>
    <t>1 проект/1 издание  (достижение результатов с учетом всех источников финансирования) на экономию 1 проект</t>
  </si>
  <si>
    <t>Мероприятие выполнено. Экономия составила 15,42 тыс.рублей</t>
  </si>
  <si>
    <t>Мероприятие выполнено.</t>
  </si>
  <si>
    <t>1 мероприятие/ 1 этнофестиваль</t>
  </si>
  <si>
    <t>32 информационных и аналитических материала / 1 издание (тираж -3 выпуска этноконфессионального  альманаха "Ладья") /
1 проект (интернет-портал "Коренные малочисленные народы ЛО)  / 2 издания</t>
  </si>
  <si>
    <t>100% Охват информационно-консультационных центров муниципальных образований Ленинградской области научно-методическими и информационными материалами для оказания бесплатной юридической помощи населению</t>
  </si>
  <si>
    <t>720 тыс.посещений портала www.lenobl.ru в год; 7,5 тыс. посещений сайта palatalo.ru, поддержка в год 46 сайтов ОИВ ЛО; 6 ед. новых интернет-ресурсов</t>
  </si>
  <si>
    <t>Мероприятие выполнено. Общий объем неизрасходованных денежных средств составил 1456,53 тыс. руб.</t>
  </si>
  <si>
    <t>Организация создания и реализации социальной рекламы и социально значимых проектов</t>
  </si>
  <si>
    <t>Мероприятие выполнено. Общий объем неизрасходованных денежных средств составил 2189,83 тыс. руб.</t>
  </si>
  <si>
    <t>4 продукта, 16 тем соц. рекламы; 4 целевых аудитории, 18 МО ЛО</t>
  </si>
  <si>
    <t>Мероприятие выполнено. Экономия по результатам конкурсных процедур составила 1708,63 тыс. руб.</t>
  </si>
  <si>
    <t xml:space="preserve">Разработка  и реализация общественно значимых и социально значимых  проектов </t>
  </si>
  <si>
    <t>Мероприятие не выполнено в связи с тем, что не предусмотрены бюджетные ассигнования на его реализацию</t>
  </si>
  <si>
    <t>9 проектов</t>
  </si>
  <si>
    <t>Мероприятие выполнено. Остаток в размере 481,2 тыс. руб. образовался в связи с нереализацией получателем субсидии одного проекта.</t>
  </si>
  <si>
    <t>Мероприятие выполнено. Сумма неизрасходованных денежных средств составила 13584,9 тыс. руб. в связи с тем, что денежные средства были израсходованы получателем субсидии не в полном объеме</t>
  </si>
  <si>
    <t>27 мероприятий</t>
  </si>
  <si>
    <t>Мероприятие выполнено. Экономия по результатам конкурсных процедур составила 230,03 тыс. руб. Также было осуществлено уменьшение объема услуг по государственному контракту, что повлекло уменьшение цены контракта на сумму 52,68 тыс. руб.</t>
  </si>
  <si>
    <t>0,5 тыс. экз.</t>
  </si>
  <si>
    <t>Мероприятие выполнено. Экономия по результатам конкурсных процедур составила 0,26 тыс. руб.</t>
  </si>
  <si>
    <t>13166  информационных материалов, посвященных актуальным и социально-значимым событиям Ленинградской области, выпущенных телерадиокомпаниями; 6  телевизионных фильмов посвященных актуальным и социально-значимым темам Ленинградской области</t>
  </si>
  <si>
    <t>Мероприятие выполнено. Сумма неизрасходованных денежных средств составила 12673,76 тыс. руб .в связи с тем, что денежные средства были израсходованы получателем субсидии ОАО "ЛОТ" не в полном объеме</t>
  </si>
  <si>
    <t>2441 информационных материалов, посвященных актуальным и социально-значимым событиям Ленинградской области, в периодических печатных изданиях</t>
  </si>
  <si>
    <t>Мероприятие выполнено. Сумма неизрасходованных денежных средств составила 628,17 тыс. руб. в связи с тем, что денежные средства были израсходованы получателями субсидий не в полном объеме</t>
  </si>
  <si>
    <t>5.3.5.</t>
  </si>
  <si>
    <t>Организация и проведение конкурса на соискание премий Правительства Ленинградской области в сфере журналистики</t>
  </si>
  <si>
    <t>1 конкурс</t>
  </si>
  <si>
    <t xml:space="preserve">5 мероприятий, </t>
  </si>
  <si>
    <t>3 исследования</t>
  </si>
  <si>
    <t>5.6</t>
  </si>
  <si>
    <t>Мониторинг размещения рекламных конструкций на территории Ленинградской области</t>
  </si>
  <si>
    <t>Мероприятие выполнено. Экономия по результатам конкурсных процедур составила 10 тыс. руб.</t>
  </si>
  <si>
    <t>5.6.1.</t>
  </si>
  <si>
    <t>2 семинара</t>
  </si>
  <si>
    <t xml:space="preserve"> не менее 7400 экземпляров сборников нормативных правовых актов (в том числе типовых), аналитических, методических, справочных и информационных материалов, рекомендаций </t>
  </si>
  <si>
    <t>6.</t>
  </si>
  <si>
    <t>Подпрограмма 6 «Молодежь Ленинградской области»</t>
  </si>
  <si>
    <t>Подпрограмма 7 «Патриотическое воспитание граждан Ленинградской области»</t>
  </si>
  <si>
    <t>Мероприятие выполнено. Экономия по результатам конкурсных процедур составила 494,51 тыс. руб.</t>
  </si>
  <si>
    <t>Организация проведения семинаров для муниципальных служащих муниципальных образований Ленинградской области для повышения квалификации по вопросам поддержки социально ориентированных некоммерческих организаций</t>
  </si>
  <si>
    <t>9.1.2.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</si>
  <si>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</si>
  <si>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60 представителей НКО, прошедших переподготовкe, количество разработанных программ - 2</t>
  </si>
  <si>
    <t>Мероприятие выполнено. Экономия по результатам конкурсных процедур составила 170 тыс. руб.</t>
  </si>
  <si>
    <t>9.1.3.</t>
  </si>
  <si>
    <t xml:space="preserve">Издание информационно-справочной, методической литературы по вопросам поддержки и развития деятельности социально ориентированных некоммерческих организаций </t>
  </si>
  <si>
    <t>0,25 тыс. экз.</t>
  </si>
  <si>
    <t>Мероприятие выполнено. Экономия по результатам конкурсных процедур составила 2,01 тыс. руб.</t>
  </si>
  <si>
    <t>9.1.4</t>
  </si>
  <si>
    <t xml:space="preserve">Организация методических, информационных, обучающих и иных общественных мероприятий с представителями социально ориентированных некоммерческих организаций </t>
  </si>
  <si>
    <t>2 мероприятия, 240  участников мероприятий</t>
  </si>
  <si>
    <t>Мероприятие выполнено. Экономия по результатам конкурсных процедур составила 322,5 тыс. руб.</t>
  </si>
  <si>
    <t>9.1.5.</t>
  </si>
  <si>
    <t>Обеспечение деятельности ресурных центров</t>
  </si>
  <si>
    <t>Мероприятие выполнено. Остаток неизрасходованных денежных средств составил 45  тыс. руб.</t>
  </si>
  <si>
    <t>14 мероприятий , доля участников мероприятий от общей численности ветеранов - 5%</t>
  </si>
  <si>
    <t>10 мероприятий в поддержу детей; 1000 детей, принявших участие в мероприятиях; 2000 детей, получивших соц.помощь</t>
  </si>
  <si>
    <t>18 МО и ГО ЛО , поддержка 32 ветеранских организаций</t>
  </si>
  <si>
    <t xml:space="preserve">поддержка 20 СО НКО; реализация 20 проектов СО НКО, 70% СО НКО с участием волонтеров и добровольцев; 0,0% прирост в ЛО зарегистрированных НКО; </t>
  </si>
  <si>
    <t>Мероприятие выполнено. Остаток неизрасходованных денежных средств составил 13,61  тыс. руб. в связи с тем, что денежные средства были израсходованы получателями субсидий не в полном объеме</t>
  </si>
  <si>
    <t>9.2.5.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</si>
  <si>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</si>
  <si>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 xml:space="preserve">поддержка 14 СО НКО; реализация 14 проектов СО НКО, 70% СО НКО с участием волонтеров и добровольцев; 0,0% прирост в ЛО зарегистрированных НКО; </t>
  </si>
  <si>
    <t>Мероприятие выполнено. Остаток неизрасходованных денежных средств составил 31,38  тыс. руб., в связи с тем, что денежные средства были израсходованы получателями субсидий не в полном объеме</t>
  </si>
  <si>
    <t>Мероприятие выполнено. Экономия по результатам конкурсных процедур составила 337,5 тыс. руб. В связи с расторжением контракта не были израсходованы 46,5 тыс. руб.</t>
  </si>
  <si>
    <t>1 исследование</t>
  </si>
  <si>
    <t>Степень актуализации интерактивной карты на основе геоинформационной системы рекламных конструкций ЛО на официальном портале Администрации ЛО (www.lenobl.ru): 20%</t>
  </si>
  <si>
    <t>Всего по государственной программе</t>
  </si>
  <si>
    <t xml:space="preserve">Количество реализованных проектов местных инициатив граждан - 1122 проекта. </t>
  </si>
  <si>
    <t xml:space="preserve">Количество реализованных проектов местных инициатив граждан - 278 проекта. </t>
  </si>
  <si>
    <t xml:space="preserve">Обеспечение 100 % реализации проектов, направленных на поддержку этнокультурной самобытности коренных малочисленных народов, проживающих на территории ЛО
</t>
  </si>
  <si>
    <t>Не менее 290 лиц, замещающих муниципальные должности и должности муниципальной службы в ОМС муниципальных образований ЛО, прошедших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</si>
</sst>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1" xfId="0" applyFont="1" applyBorder="1"/>
    <xf numFmtId="16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17" fillId="0" borderId="1" xfId="0" applyFont="1" applyBorder="1"/>
    <xf numFmtId="2" fontId="6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5" fillId="2" borderId="1" xfId="0" applyNumberFormat="1" applyFont="1" applyFill="1" applyBorder="1"/>
    <xf numFmtId="49" fontId="21" fillId="0" borderId="1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right"/>
    </xf>
    <xf numFmtId="2" fontId="5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2" fontId="23" fillId="0" borderId="1" xfId="0" applyNumberFormat="1" applyFont="1" applyBorder="1"/>
    <xf numFmtId="2" fontId="7" fillId="0" borderId="2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2" fontId="25" fillId="2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" fillId="2" borderId="3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48"/>
  <sheetViews>
    <sheetView tabSelected="1" topLeftCell="C142" zoomScale="110" zoomScaleNormal="110" zoomScalePageLayoutView="70" workbookViewId="0">
      <selection activeCell="R146" sqref="R146"/>
    </sheetView>
  </sheetViews>
  <sheetFormatPr defaultRowHeight="14.4" x14ac:dyDescent="0.3"/>
  <cols>
    <col min="1" max="1" width="6.33203125" style="12" customWidth="1"/>
    <col min="2" max="2" width="27.44140625" customWidth="1"/>
    <col min="3" max="3" width="7.5546875" customWidth="1"/>
    <col min="4" max="4" width="10.44140625" customWidth="1"/>
    <col min="5" max="5" width="10.33203125" customWidth="1"/>
    <col min="6" max="6" width="8.21875" customWidth="1"/>
    <col min="7" max="7" width="7.6640625" customWidth="1"/>
    <col min="8" max="8" width="9.109375" customWidth="1"/>
    <col min="9" max="9" width="10" customWidth="1"/>
    <col min="10" max="10" width="8.33203125" customWidth="1"/>
    <col min="11" max="11" width="8" customWidth="1"/>
    <col min="12" max="12" width="10.77734375" customWidth="1"/>
    <col min="13" max="13" width="10.88671875" customWidth="1"/>
    <col min="14" max="14" width="9.21875" customWidth="1"/>
    <col min="15" max="15" width="14.88671875" customWidth="1"/>
    <col min="16" max="16" width="22.33203125" customWidth="1"/>
    <col min="17" max="18" width="9.5546875" bestFit="1" customWidth="1"/>
  </cols>
  <sheetData>
    <row r="2" spans="1:16" ht="94.5" customHeight="1" x14ac:dyDescent="0.3">
      <c r="B2" s="145" t="s">
        <v>223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28"/>
    </row>
    <row r="4" spans="1:16" s="11" customFormat="1" ht="33" customHeight="1" x14ac:dyDescent="0.3">
      <c r="A4" s="159" t="s">
        <v>0</v>
      </c>
      <c r="B4" s="150" t="s">
        <v>1</v>
      </c>
      <c r="C4" s="146" t="s">
        <v>224</v>
      </c>
      <c r="D4" s="147"/>
      <c r="E4" s="147"/>
      <c r="F4" s="148"/>
      <c r="G4" s="149" t="s">
        <v>225</v>
      </c>
      <c r="H4" s="149"/>
      <c r="I4" s="149"/>
      <c r="J4" s="149"/>
      <c r="K4" s="149" t="s">
        <v>226</v>
      </c>
      <c r="L4" s="149"/>
      <c r="M4" s="149"/>
      <c r="N4" s="149"/>
      <c r="O4" s="29" t="s">
        <v>228</v>
      </c>
      <c r="P4" s="16" t="s">
        <v>229</v>
      </c>
    </row>
    <row r="5" spans="1:16" s="11" customFormat="1" ht="18" customHeight="1" x14ac:dyDescent="0.3">
      <c r="A5" s="160"/>
      <c r="B5" s="151"/>
      <c r="C5" s="146" t="s">
        <v>95</v>
      </c>
      <c r="D5" s="147"/>
      <c r="E5" s="147"/>
      <c r="F5" s="148"/>
      <c r="G5" s="146" t="s">
        <v>95</v>
      </c>
      <c r="H5" s="157"/>
      <c r="I5" s="157"/>
      <c r="J5" s="158"/>
      <c r="K5" s="146" t="s">
        <v>95</v>
      </c>
      <c r="L5" s="157"/>
      <c r="M5" s="157"/>
      <c r="N5" s="158"/>
      <c r="O5" s="27"/>
      <c r="P5" s="15"/>
    </row>
    <row r="6" spans="1:16" s="11" customFormat="1" ht="19.2" x14ac:dyDescent="0.3">
      <c r="A6" s="161"/>
      <c r="B6" s="152"/>
      <c r="C6" s="105" t="s">
        <v>2</v>
      </c>
      <c r="D6" s="97" t="s">
        <v>3</v>
      </c>
      <c r="E6" s="97" t="s">
        <v>4</v>
      </c>
      <c r="F6" s="97" t="s">
        <v>5</v>
      </c>
      <c r="G6" s="105" t="s">
        <v>2</v>
      </c>
      <c r="H6" s="97" t="s">
        <v>3</v>
      </c>
      <c r="I6" s="97" t="s">
        <v>4</v>
      </c>
      <c r="J6" s="97" t="s">
        <v>5</v>
      </c>
      <c r="K6" s="105" t="s">
        <v>2</v>
      </c>
      <c r="L6" s="97" t="s">
        <v>3</v>
      </c>
      <c r="M6" s="97" t="s">
        <v>4</v>
      </c>
      <c r="N6" s="97" t="s">
        <v>5</v>
      </c>
      <c r="O6" s="25"/>
      <c r="P6" s="15"/>
    </row>
    <row r="7" spans="1:16" x14ac:dyDescent="0.3">
      <c r="A7" s="13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9">
        <v>15</v>
      </c>
      <c r="P7" s="20">
        <v>16</v>
      </c>
    </row>
    <row r="8" spans="1:16" x14ac:dyDescent="0.3">
      <c r="A8" s="153" t="s">
        <v>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26"/>
      <c r="P8" s="8"/>
    </row>
    <row r="9" spans="1:16" ht="168" customHeight="1" x14ac:dyDescent="0.3">
      <c r="A9" s="121" t="s">
        <v>85</v>
      </c>
      <c r="B9" s="122" t="s">
        <v>7</v>
      </c>
      <c r="C9" s="42">
        <v>2303</v>
      </c>
      <c r="D9" s="98">
        <f>SUM(D10,D11,D12,D13)</f>
        <v>11237.82</v>
      </c>
      <c r="E9" s="57"/>
      <c r="F9" s="57"/>
      <c r="G9" s="42">
        <v>2279.2800000000002</v>
      </c>
      <c r="H9" s="42">
        <v>10613.54</v>
      </c>
      <c r="I9" s="57"/>
      <c r="J9" s="57"/>
      <c r="K9" s="42">
        <v>2279.2800000000002</v>
      </c>
      <c r="L9" s="42">
        <v>10613.54</v>
      </c>
      <c r="M9" s="64"/>
      <c r="N9" s="64"/>
      <c r="O9" s="123" t="s">
        <v>306</v>
      </c>
      <c r="P9" s="83" t="s">
        <v>307</v>
      </c>
    </row>
    <row r="10" spans="1:16" ht="55.8" customHeight="1" x14ac:dyDescent="0.3">
      <c r="A10" s="44" t="s">
        <v>86</v>
      </c>
      <c r="B10" s="45" t="s">
        <v>204</v>
      </c>
      <c r="C10" s="58"/>
      <c r="D10" s="47">
        <v>1420.845</v>
      </c>
      <c r="E10" s="47"/>
      <c r="F10" s="47"/>
      <c r="G10" s="47"/>
      <c r="H10" s="47">
        <v>1219.1099999999999</v>
      </c>
      <c r="I10" s="47"/>
      <c r="J10" s="47"/>
      <c r="K10" s="47"/>
      <c r="L10" s="47">
        <v>1219.1099999999999</v>
      </c>
      <c r="M10" s="59"/>
      <c r="N10" s="59"/>
      <c r="O10" s="49" t="s">
        <v>308</v>
      </c>
      <c r="P10" s="46" t="s">
        <v>286</v>
      </c>
    </row>
    <row r="11" spans="1:16" ht="84.6" customHeight="1" x14ac:dyDescent="0.3">
      <c r="A11" s="44" t="s">
        <v>87</v>
      </c>
      <c r="B11" s="45" t="s">
        <v>113</v>
      </c>
      <c r="C11" s="58"/>
      <c r="D11" s="47">
        <v>1859.845</v>
      </c>
      <c r="E11" s="47"/>
      <c r="F11" s="47"/>
      <c r="G11" s="47"/>
      <c r="H11" s="47" t="s">
        <v>287</v>
      </c>
      <c r="I11" s="47"/>
      <c r="J11" s="47"/>
      <c r="K11" s="47"/>
      <c r="L11" s="47" t="s">
        <v>287</v>
      </c>
      <c r="M11" s="59"/>
      <c r="N11" s="59"/>
      <c r="O11" s="49" t="s">
        <v>288</v>
      </c>
      <c r="P11" s="46" t="s">
        <v>289</v>
      </c>
    </row>
    <row r="12" spans="1:16" ht="70.5" customHeight="1" x14ac:dyDescent="0.3">
      <c r="A12" s="44" t="s">
        <v>88</v>
      </c>
      <c r="B12" s="45" t="s">
        <v>205</v>
      </c>
      <c r="C12" s="58"/>
      <c r="D12" s="47">
        <v>2700</v>
      </c>
      <c r="E12" s="47"/>
      <c r="F12" s="47"/>
      <c r="G12" s="47"/>
      <c r="H12" s="47">
        <v>2699</v>
      </c>
      <c r="I12" s="47"/>
      <c r="J12" s="47"/>
      <c r="K12" s="47"/>
      <c r="L12" s="47">
        <v>2699</v>
      </c>
      <c r="M12" s="59"/>
      <c r="N12" s="59"/>
      <c r="O12" s="49" t="s">
        <v>290</v>
      </c>
      <c r="P12" s="46" t="s">
        <v>291</v>
      </c>
    </row>
    <row r="13" spans="1:16" ht="70.5" customHeight="1" x14ac:dyDescent="0.3">
      <c r="A13" s="44" t="s">
        <v>206</v>
      </c>
      <c r="B13" s="50" t="s">
        <v>292</v>
      </c>
      <c r="C13" s="47">
        <v>2303</v>
      </c>
      <c r="D13" s="51">
        <v>5257.13</v>
      </c>
      <c r="E13" s="58"/>
      <c r="F13" s="58"/>
      <c r="G13" s="58">
        <v>2279.2800000000002</v>
      </c>
      <c r="H13" s="58">
        <v>5203.1099999999997</v>
      </c>
      <c r="I13" s="58"/>
      <c r="J13" s="58"/>
      <c r="K13" s="58">
        <v>2279.2800000000002</v>
      </c>
      <c r="L13" s="58">
        <v>5203.1099999999997</v>
      </c>
      <c r="M13" s="59"/>
      <c r="N13" s="59"/>
      <c r="O13" s="49" t="s">
        <v>293</v>
      </c>
      <c r="P13" s="46" t="s">
        <v>294</v>
      </c>
    </row>
    <row r="14" spans="1:16" ht="79.8" x14ac:dyDescent="0.3">
      <c r="A14" s="121" t="s">
        <v>89</v>
      </c>
      <c r="B14" s="124" t="s">
        <v>8</v>
      </c>
      <c r="C14" s="42">
        <v>652.79999999999995</v>
      </c>
      <c r="D14" s="42">
        <f>SUM(D15:D17)</f>
        <v>4664.01</v>
      </c>
      <c r="E14" s="57"/>
      <c r="F14" s="57"/>
      <c r="G14" s="57">
        <v>652.71</v>
      </c>
      <c r="H14" s="57">
        <v>4614.97</v>
      </c>
      <c r="I14" s="57"/>
      <c r="J14" s="57"/>
      <c r="K14" s="57">
        <v>652.71</v>
      </c>
      <c r="L14" s="57">
        <v>4614.97</v>
      </c>
      <c r="M14" s="125"/>
      <c r="N14" s="125"/>
      <c r="O14" s="123" t="s">
        <v>295</v>
      </c>
      <c r="P14" s="126" t="s">
        <v>296</v>
      </c>
    </row>
    <row r="15" spans="1:16" ht="48" x14ac:dyDescent="0.3">
      <c r="A15" s="44" t="s">
        <v>114</v>
      </c>
      <c r="B15" s="45" t="s">
        <v>207</v>
      </c>
      <c r="C15" s="58"/>
      <c r="D15" s="47">
        <v>2223.96</v>
      </c>
      <c r="E15" s="58"/>
      <c r="F15" s="58"/>
      <c r="G15" s="58"/>
      <c r="H15" s="58">
        <v>2174.96</v>
      </c>
      <c r="I15" s="58"/>
      <c r="J15" s="58"/>
      <c r="K15" s="58"/>
      <c r="L15" s="58">
        <v>2174.96</v>
      </c>
      <c r="M15" s="59"/>
      <c r="N15" s="59"/>
      <c r="O15" s="49" t="s">
        <v>297</v>
      </c>
      <c r="P15" s="46" t="s">
        <v>298</v>
      </c>
    </row>
    <row r="16" spans="1:16" ht="64.8" customHeight="1" x14ac:dyDescent="0.3">
      <c r="A16" s="44" t="s">
        <v>115</v>
      </c>
      <c r="B16" s="45" t="s">
        <v>208</v>
      </c>
      <c r="C16" s="58"/>
      <c r="D16" s="47">
        <v>950</v>
      </c>
      <c r="E16" s="58"/>
      <c r="F16" s="58"/>
      <c r="G16" s="58"/>
      <c r="H16" s="58">
        <v>950</v>
      </c>
      <c r="I16" s="58"/>
      <c r="J16" s="58"/>
      <c r="K16" s="58"/>
      <c r="L16" s="47">
        <v>950</v>
      </c>
      <c r="M16" s="59"/>
      <c r="N16" s="59"/>
      <c r="O16" s="49" t="s">
        <v>259</v>
      </c>
      <c r="P16" s="52" t="s">
        <v>221</v>
      </c>
    </row>
    <row r="17" spans="1:17" ht="98.4" customHeight="1" x14ac:dyDescent="0.3">
      <c r="A17" s="44" t="s">
        <v>185</v>
      </c>
      <c r="B17" s="50" t="s">
        <v>292</v>
      </c>
      <c r="C17" s="60">
        <v>652.79999999999995</v>
      </c>
      <c r="D17" s="47">
        <v>1490.05</v>
      </c>
      <c r="E17" s="47"/>
      <c r="F17" s="47"/>
      <c r="G17" s="47">
        <v>652.71</v>
      </c>
      <c r="H17" s="47">
        <v>1490.01</v>
      </c>
      <c r="I17" s="47"/>
      <c r="J17" s="47"/>
      <c r="K17" s="47">
        <v>652.71</v>
      </c>
      <c r="L17" s="47">
        <v>1490.01</v>
      </c>
      <c r="M17" s="59"/>
      <c r="N17" s="59"/>
      <c r="O17" s="49" t="s">
        <v>299</v>
      </c>
      <c r="P17" s="46" t="s">
        <v>300</v>
      </c>
    </row>
    <row r="18" spans="1:17" ht="58.2" customHeight="1" x14ac:dyDescent="0.3">
      <c r="A18" s="121" t="s">
        <v>90</v>
      </c>
      <c r="B18" s="122" t="s">
        <v>9</v>
      </c>
      <c r="C18" s="57"/>
      <c r="D18" s="42">
        <v>1907.44</v>
      </c>
      <c r="E18" s="42"/>
      <c r="F18" s="42"/>
      <c r="G18" s="42"/>
      <c r="H18" s="42">
        <v>1704.85</v>
      </c>
      <c r="I18" s="42"/>
      <c r="J18" s="42"/>
      <c r="K18" s="42"/>
      <c r="L18" s="42">
        <v>1704.85</v>
      </c>
      <c r="M18" s="125"/>
      <c r="N18" s="125"/>
      <c r="O18" s="127" t="s">
        <v>301</v>
      </c>
      <c r="P18" s="126" t="s">
        <v>302</v>
      </c>
    </row>
    <row r="19" spans="1:17" ht="48" x14ac:dyDescent="0.3">
      <c r="A19" s="44" t="s">
        <v>303</v>
      </c>
      <c r="B19" s="45" t="s">
        <v>304</v>
      </c>
      <c r="C19" s="58"/>
      <c r="D19" s="47">
        <v>1907.44</v>
      </c>
      <c r="E19" s="58"/>
      <c r="F19" s="58"/>
      <c r="G19" s="58"/>
      <c r="H19" s="47">
        <v>1704.85</v>
      </c>
      <c r="I19" s="47"/>
      <c r="J19" s="47"/>
      <c r="K19" s="47"/>
      <c r="L19" s="47">
        <v>1704.85</v>
      </c>
      <c r="M19" s="59"/>
      <c r="N19" s="59"/>
      <c r="O19" s="53" t="s">
        <v>305</v>
      </c>
      <c r="P19" s="46" t="s">
        <v>302</v>
      </c>
    </row>
    <row r="20" spans="1:17" ht="14.4" customHeight="1" x14ac:dyDescent="0.3">
      <c r="A20" s="54"/>
      <c r="B20" s="55" t="s">
        <v>184</v>
      </c>
      <c r="C20" s="42">
        <f>SUM(C9,C14)</f>
        <v>2955.8</v>
      </c>
      <c r="D20" s="98">
        <f>SUM(D9,D14,D18)</f>
        <v>17809.27</v>
      </c>
      <c r="E20" s="57"/>
      <c r="F20" s="57"/>
      <c r="G20" s="42">
        <f t="shared" ref="G20:L20" si="0">G18+G14+G9</f>
        <v>2931.9900000000002</v>
      </c>
      <c r="H20" s="57">
        <f t="shared" si="0"/>
        <v>16933.36</v>
      </c>
      <c r="I20" s="57"/>
      <c r="J20" s="57"/>
      <c r="K20" s="57">
        <f t="shared" si="0"/>
        <v>2931.9900000000002</v>
      </c>
      <c r="L20" s="42">
        <f t="shared" si="0"/>
        <v>16933.36</v>
      </c>
      <c r="M20" s="59"/>
      <c r="N20" s="59"/>
      <c r="O20" s="8"/>
      <c r="P20" s="56"/>
    </row>
    <row r="21" spans="1:17" ht="42.6" customHeight="1" x14ac:dyDescent="0.3">
      <c r="A21" s="154" t="s">
        <v>10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6"/>
      <c r="O21" s="7"/>
      <c r="P21" s="4"/>
      <c r="Q21" s="17"/>
    </row>
    <row r="22" spans="1:17" ht="143.4" customHeight="1" x14ac:dyDescent="0.3">
      <c r="A22" s="128" t="s">
        <v>11</v>
      </c>
      <c r="B22" s="122" t="s">
        <v>12</v>
      </c>
      <c r="C22" s="42">
        <v>304.60000000000002</v>
      </c>
      <c r="D22" s="42">
        <f>SUM(D23:D25)</f>
        <v>3372.9</v>
      </c>
      <c r="E22" s="42"/>
      <c r="F22" s="42"/>
      <c r="G22" s="42">
        <v>298.77999999999997</v>
      </c>
      <c r="H22" s="42">
        <f>SUM(H23:H25)</f>
        <v>3359.55</v>
      </c>
      <c r="I22" s="42"/>
      <c r="J22" s="42"/>
      <c r="K22" s="42">
        <v>298.77999999999997</v>
      </c>
      <c r="L22" s="42">
        <v>3359.55</v>
      </c>
      <c r="M22" s="129"/>
      <c r="N22" s="129"/>
      <c r="O22" s="130" t="s">
        <v>309</v>
      </c>
      <c r="P22" s="126" t="s">
        <v>310</v>
      </c>
      <c r="Q22" s="17"/>
    </row>
    <row r="23" spans="1:17" ht="72.599999999999994" customHeight="1" x14ac:dyDescent="0.3">
      <c r="A23" s="54" t="s">
        <v>209</v>
      </c>
      <c r="B23" s="45" t="s">
        <v>210</v>
      </c>
      <c r="C23" s="47"/>
      <c r="D23" s="47">
        <v>1487.5</v>
      </c>
      <c r="E23" s="47"/>
      <c r="F23" s="47"/>
      <c r="G23" s="47"/>
      <c r="H23" s="47">
        <v>1487.5</v>
      </c>
      <c r="I23" s="47"/>
      <c r="J23" s="47"/>
      <c r="K23" s="47"/>
      <c r="L23" s="47">
        <v>1487.5</v>
      </c>
      <c r="M23" s="48"/>
      <c r="N23" s="48"/>
      <c r="O23" s="46" t="s">
        <v>311</v>
      </c>
      <c r="P23" s="46" t="s">
        <v>312</v>
      </c>
      <c r="Q23" s="17"/>
    </row>
    <row r="24" spans="1:17" ht="39.75" customHeight="1" x14ac:dyDescent="0.3">
      <c r="A24" s="54" t="s">
        <v>211</v>
      </c>
      <c r="B24" s="45" t="s">
        <v>212</v>
      </c>
      <c r="C24" s="47"/>
      <c r="D24" s="47">
        <v>1190</v>
      </c>
      <c r="E24" s="47"/>
      <c r="F24" s="47"/>
      <c r="G24" s="47"/>
      <c r="H24" s="47">
        <v>1190</v>
      </c>
      <c r="I24" s="47"/>
      <c r="J24" s="47"/>
      <c r="K24" s="47"/>
      <c r="L24" s="47">
        <v>1190</v>
      </c>
      <c r="M24" s="48"/>
      <c r="N24" s="48"/>
      <c r="O24" s="46" t="s">
        <v>261</v>
      </c>
      <c r="P24" s="46" t="s">
        <v>312</v>
      </c>
      <c r="Q24" s="17"/>
    </row>
    <row r="25" spans="1:17" ht="73.8" customHeight="1" x14ac:dyDescent="0.3">
      <c r="A25" s="54" t="s">
        <v>213</v>
      </c>
      <c r="B25" s="50" t="s">
        <v>292</v>
      </c>
      <c r="C25" s="47">
        <v>304.60000000000002</v>
      </c>
      <c r="D25" s="47">
        <v>695.4</v>
      </c>
      <c r="E25" s="47"/>
      <c r="F25" s="47"/>
      <c r="G25" s="47">
        <v>298.77999999999997</v>
      </c>
      <c r="H25" s="47">
        <v>682.05</v>
      </c>
      <c r="I25" s="47"/>
      <c r="J25" s="47"/>
      <c r="K25" s="47" t="s">
        <v>313</v>
      </c>
      <c r="L25" s="47">
        <v>682.05</v>
      </c>
      <c r="M25" s="48"/>
      <c r="N25" s="48"/>
      <c r="O25" s="46" t="s">
        <v>314</v>
      </c>
      <c r="P25" s="46" t="s">
        <v>310</v>
      </c>
      <c r="Q25" s="17"/>
    </row>
    <row r="26" spans="1:17" ht="138.6" customHeight="1" x14ac:dyDescent="0.3">
      <c r="A26" s="128" t="s">
        <v>13</v>
      </c>
      <c r="B26" s="144" t="s">
        <v>14</v>
      </c>
      <c r="C26" s="42">
        <v>174</v>
      </c>
      <c r="D26" s="42">
        <f>SUM(D27:D28)</f>
        <v>2259.52</v>
      </c>
      <c r="E26" s="42"/>
      <c r="F26" s="42"/>
      <c r="G26" s="42">
        <v>174.01</v>
      </c>
      <c r="H26" s="42">
        <v>2259.33</v>
      </c>
      <c r="I26" s="42"/>
      <c r="J26" s="42"/>
      <c r="K26" s="42">
        <v>174.01</v>
      </c>
      <c r="L26" s="42">
        <v>2259.33</v>
      </c>
      <c r="M26" s="129"/>
      <c r="N26" s="129"/>
      <c r="O26" s="131" t="s">
        <v>388</v>
      </c>
      <c r="P26" s="126" t="s">
        <v>315</v>
      </c>
      <c r="Q26" s="17"/>
    </row>
    <row r="27" spans="1:17" ht="72" x14ac:dyDescent="0.3">
      <c r="A27" s="54" t="s">
        <v>214</v>
      </c>
      <c r="B27" s="45" t="s">
        <v>215</v>
      </c>
      <c r="C27" s="47"/>
      <c r="D27" s="51">
        <v>1862.1</v>
      </c>
      <c r="E27" s="47"/>
      <c r="F27" s="47"/>
      <c r="G27" s="47"/>
      <c r="H27" s="51">
        <v>1862.1</v>
      </c>
      <c r="I27" s="47"/>
      <c r="J27" s="47"/>
      <c r="K27" s="47"/>
      <c r="L27" s="51">
        <v>1862.1</v>
      </c>
      <c r="M27" s="48"/>
      <c r="N27" s="48"/>
      <c r="O27" s="62" t="s">
        <v>316</v>
      </c>
      <c r="P27" s="46" t="s">
        <v>312</v>
      </c>
      <c r="Q27" s="17"/>
    </row>
    <row r="28" spans="1:17" ht="59.25" customHeight="1" x14ac:dyDescent="0.3">
      <c r="A28" s="54" t="s">
        <v>216</v>
      </c>
      <c r="B28" s="50" t="s">
        <v>292</v>
      </c>
      <c r="C28" s="47">
        <v>174</v>
      </c>
      <c r="D28" s="47">
        <v>397.42</v>
      </c>
      <c r="E28" s="47"/>
      <c r="F28" s="47"/>
      <c r="G28" s="47">
        <v>174.01</v>
      </c>
      <c r="H28" s="47">
        <v>397.23</v>
      </c>
      <c r="I28" s="47"/>
      <c r="J28" s="47"/>
      <c r="K28" s="47">
        <v>174.01</v>
      </c>
      <c r="L28" s="47">
        <v>397.23</v>
      </c>
      <c r="M28" s="48"/>
      <c r="N28" s="48"/>
      <c r="O28" s="62" t="s">
        <v>317</v>
      </c>
      <c r="P28" s="46" t="s">
        <v>315</v>
      </c>
      <c r="Q28" s="17"/>
    </row>
    <row r="29" spans="1:17" ht="109.2" customHeight="1" x14ac:dyDescent="0.3">
      <c r="A29" s="128" t="s">
        <v>15</v>
      </c>
      <c r="B29" s="122" t="s">
        <v>16</v>
      </c>
      <c r="C29" s="42"/>
      <c r="D29" s="42">
        <v>7741.69</v>
      </c>
      <c r="E29" s="42"/>
      <c r="F29" s="42"/>
      <c r="G29" s="42"/>
      <c r="H29" s="42">
        <v>7726.27</v>
      </c>
      <c r="I29" s="42"/>
      <c r="J29" s="42"/>
      <c r="K29" s="42"/>
      <c r="L29" s="42">
        <v>7726.27</v>
      </c>
      <c r="M29" s="129"/>
      <c r="N29" s="129"/>
      <c r="O29" s="80"/>
      <c r="P29" s="126" t="s">
        <v>318</v>
      </c>
      <c r="Q29" s="17"/>
    </row>
    <row r="30" spans="1:17" ht="190.8" customHeight="1" x14ac:dyDescent="0.3">
      <c r="A30" s="54" t="s">
        <v>17</v>
      </c>
      <c r="B30" s="45" t="s">
        <v>217</v>
      </c>
      <c r="C30" s="47"/>
      <c r="D30" s="51">
        <v>3246.69</v>
      </c>
      <c r="E30" s="47"/>
      <c r="F30" s="47"/>
      <c r="G30" s="47"/>
      <c r="H30" s="51">
        <v>3246.69</v>
      </c>
      <c r="I30" s="47"/>
      <c r="J30" s="47"/>
      <c r="K30" s="47"/>
      <c r="L30" s="51">
        <v>3246.69</v>
      </c>
      <c r="M30" s="48"/>
      <c r="N30" s="48"/>
      <c r="O30" s="62" t="s">
        <v>321</v>
      </c>
      <c r="P30" s="46" t="s">
        <v>319</v>
      </c>
      <c r="Q30" s="17"/>
    </row>
    <row r="31" spans="1:17" ht="68.400000000000006" customHeight="1" x14ac:dyDescent="0.3">
      <c r="A31" s="54" t="s">
        <v>18</v>
      </c>
      <c r="B31" s="45" t="s">
        <v>116</v>
      </c>
      <c r="C31" s="47"/>
      <c r="D31" s="51">
        <v>4495</v>
      </c>
      <c r="E31" s="47"/>
      <c r="F31" s="47"/>
      <c r="G31" s="47"/>
      <c r="H31" s="47">
        <v>4479.58</v>
      </c>
      <c r="I31" s="47"/>
      <c r="J31" s="47"/>
      <c r="K31" s="47"/>
      <c r="L31" s="47">
        <v>4479.58</v>
      </c>
      <c r="M31" s="48"/>
      <c r="N31" s="48"/>
      <c r="O31" s="62" t="s">
        <v>320</v>
      </c>
      <c r="P31" s="46" t="s">
        <v>318</v>
      </c>
      <c r="Q31" s="17"/>
    </row>
    <row r="32" spans="1:17" ht="20.25" customHeight="1" x14ac:dyDescent="0.3">
      <c r="A32" s="63"/>
      <c r="B32" s="37" t="s">
        <v>183</v>
      </c>
      <c r="C32" s="10">
        <f t="shared" ref="C32:L32" si="1">C29+C26+C22</f>
        <v>478.6</v>
      </c>
      <c r="D32" s="10">
        <f t="shared" si="1"/>
        <v>13374.109999999999</v>
      </c>
      <c r="E32" s="6"/>
      <c r="F32" s="6"/>
      <c r="G32" s="6">
        <f t="shared" si="1"/>
        <v>472.78999999999996</v>
      </c>
      <c r="H32" s="6">
        <f t="shared" si="1"/>
        <v>13345.150000000001</v>
      </c>
      <c r="I32" s="6"/>
      <c r="J32" s="6"/>
      <c r="K32" s="6">
        <f t="shared" si="1"/>
        <v>472.78999999999996</v>
      </c>
      <c r="L32" s="6">
        <f t="shared" si="1"/>
        <v>13345.150000000001</v>
      </c>
      <c r="M32" s="38"/>
      <c r="N32" s="38"/>
      <c r="O32" s="8"/>
      <c r="P32" s="8"/>
    </row>
    <row r="33" spans="1:16" x14ac:dyDescent="0.3">
      <c r="A33" s="153" t="s">
        <v>19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26"/>
      <c r="P33" s="8"/>
    </row>
    <row r="34" spans="1:16" ht="64.8" customHeight="1" x14ac:dyDescent="0.3">
      <c r="A34" s="142" t="s">
        <v>117</v>
      </c>
      <c r="B34" s="132" t="s">
        <v>119</v>
      </c>
      <c r="C34" s="74"/>
      <c r="D34" s="6">
        <f>SUM(D35:D38)</f>
        <v>5457.7</v>
      </c>
      <c r="E34" s="74"/>
      <c r="F34" s="74"/>
      <c r="G34" s="74"/>
      <c r="H34" s="6">
        <f>SUM(H35,H36,H37,H38)</f>
        <v>5153.3500000000004</v>
      </c>
      <c r="I34" s="74"/>
      <c r="J34" s="74"/>
      <c r="K34" s="74"/>
      <c r="L34" s="6">
        <f>SUM(L35:L38)</f>
        <v>5153.3500000000004</v>
      </c>
      <c r="M34" s="74"/>
      <c r="N34" s="74"/>
      <c r="O34" s="9" t="s">
        <v>231</v>
      </c>
      <c r="P34" s="141" t="s">
        <v>230</v>
      </c>
    </row>
    <row r="35" spans="1:16" ht="122.4" x14ac:dyDescent="0.3">
      <c r="A35" s="75" t="s">
        <v>118</v>
      </c>
      <c r="B35" s="84" t="s">
        <v>120</v>
      </c>
      <c r="C35" s="77"/>
      <c r="D35" s="77">
        <v>1200</v>
      </c>
      <c r="E35" s="77"/>
      <c r="F35" s="77"/>
      <c r="G35" s="77"/>
      <c r="H35" s="77">
        <v>1188</v>
      </c>
      <c r="I35" s="77"/>
      <c r="J35" s="77"/>
      <c r="K35" s="77"/>
      <c r="L35" s="77">
        <v>1188</v>
      </c>
      <c r="M35" s="43"/>
      <c r="N35" s="43"/>
      <c r="O35" s="9" t="s">
        <v>389</v>
      </c>
      <c r="P35" s="21" t="s">
        <v>232</v>
      </c>
    </row>
    <row r="36" spans="1:16" ht="132.6" x14ac:dyDescent="0.3">
      <c r="A36" s="75" t="s">
        <v>123</v>
      </c>
      <c r="B36" s="76" t="s">
        <v>20</v>
      </c>
      <c r="C36" s="77"/>
      <c r="D36" s="77">
        <v>239</v>
      </c>
      <c r="E36" s="77"/>
      <c r="F36" s="77"/>
      <c r="G36" s="77"/>
      <c r="H36" s="77">
        <v>238</v>
      </c>
      <c r="I36" s="77"/>
      <c r="J36" s="77"/>
      <c r="K36" s="77"/>
      <c r="L36" s="77">
        <v>238</v>
      </c>
      <c r="M36" s="43"/>
      <c r="N36" s="43"/>
      <c r="O36" s="9" t="s">
        <v>351</v>
      </c>
      <c r="P36" s="21" t="s">
        <v>227</v>
      </c>
    </row>
    <row r="37" spans="1:16" ht="122.4" x14ac:dyDescent="0.3">
      <c r="A37" s="75" t="s">
        <v>124</v>
      </c>
      <c r="B37" s="43" t="s">
        <v>21</v>
      </c>
      <c r="C37" s="77"/>
      <c r="D37" s="77">
        <v>1918.7</v>
      </c>
      <c r="E37" s="77"/>
      <c r="F37" s="77"/>
      <c r="G37" s="77"/>
      <c r="H37" s="77">
        <v>1627.35</v>
      </c>
      <c r="I37" s="77"/>
      <c r="J37" s="77"/>
      <c r="K37" s="77"/>
      <c r="L37" s="77">
        <v>1627.35</v>
      </c>
      <c r="M37" s="43"/>
      <c r="N37" s="43"/>
      <c r="O37" s="9" t="s">
        <v>352</v>
      </c>
      <c r="P37" s="21" t="s">
        <v>235</v>
      </c>
    </row>
    <row r="38" spans="1:16" ht="102" x14ac:dyDescent="0.3">
      <c r="A38" s="75" t="s">
        <v>125</v>
      </c>
      <c r="B38" s="43" t="s">
        <v>121</v>
      </c>
      <c r="C38" s="77"/>
      <c r="D38" s="77">
        <v>2100</v>
      </c>
      <c r="E38" s="77"/>
      <c r="F38" s="77"/>
      <c r="G38" s="77"/>
      <c r="H38" s="77">
        <v>2100</v>
      </c>
      <c r="I38" s="77"/>
      <c r="J38" s="77"/>
      <c r="K38" s="77"/>
      <c r="L38" s="77">
        <v>2100</v>
      </c>
      <c r="M38" s="43"/>
      <c r="N38" s="43"/>
      <c r="O38" s="9" t="s">
        <v>233</v>
      </c>
      <c r="P38" s="21" t="s">
        <v>221</v>
      </c>
    </row>
    <row r="39" spans="1:16" ht="94.8" customHeight="1" x14ac:dyDescent="0.3">
      <c r="A39" s="138" t="s">
        <v>126</v>
      </c>
      <c r="B39" s="139" t="s">
        <v>127</v>
      </c>
      <c r="C39" s="77"/>
      <c r="D39" s="6">
        <v>20000</v>
      </c>
      <c r="E39" s="77"/>
      <c r="F39" s="77"/>
      <c r="G39" s="77"/>
      <c r="H39" s="6">
        <v>20000</v>
      </c>
      <c r="I39" s="77"/>
      <c r="J39" s="77"/>
      <c r="K39" s="77"/>
      <c r="L39" s="6">
        <v>20000</v>
      </c>
      <c r="M39" s="43"/>
      <c r="N39" s="43"/>
      <c r="O39" s="31" t="s">
        <v>234</v>
      </c>
      <c r="P39" s="141" t="s">
        <v>218</v>
      </c>
    </row>
    <row r="40" spans="1:16" ht="51" customHeight="1" x14ac:dyDescent="0.3">
      <c r="A40" s="138" t="s">
        <v>129</v>
      </c>
      <c r="B40" s="80" t="s">
        <v>128</v>
      </c>
      <c r="C40" s="77"/>
      <c r="D40" s="6">
        <v>460000</v>
      </c>
      <c r="E40" s="10">
        <f>SUM(E41,E42)</f>
        <v>80459.13</v>
      </c>
      <c r="F40" s="10">
        <v>8579</v>
      </c>
      <c r="G40" s="77"/>
      <c r="H40" s="78">
        <f>SUM(H41,H42)</f>
        <v>460000</v>
      </c>
      <c r="I40" s="10">
        <f>SUM(I42,I41)</f>
        <v>112874.75</v>
      </c>
      <c r="J40" s="72">
        <v>7833.42</v>
      </c>
      <c r="K40" s="77"/>
      <c r="L40" s="78">
        <f>SUM(L41,L42)</f>
        <v>441469.11</v>
      </c>
      <c r="M40" s="72">
        <f>SUM(M41,M42)</f>
        <v>112874.75</v>
      </c>
      <c r="N40" s="72">
        <v>7833.42</v>
      </c>
      <c r="O40" s="14" t="s">
        <v>236</v>
      </c>
      <c r="P40" s="141" t="s">
        <v>238</v>
      </c>
    </row>
    <row r="41" spans="1:16" ht="84" customHeight="1" x14ac:dyDescent="0.3">
      <c r="A41" s="75" t="s">
        <v>130</v>
      </c>
      <c r="B41" s="81" t="s">
        <v>203</v>
      </c>
      <c r="C41" s="77"/>
      <c r="D41" s="77">
        <v>210000</v>
      </c>
      <c r="E41" s="72">
        <v>28159</v>
      </c>
      <c r="F41" s="77">
        <v>0</v>
      </c>
      <c r="G41" s="77"/>
      <c r="H41" s="77">
        <v>210000</v>
      </c>
      <c r="I41" s="72">
        <v>43834.83</v>
      </c>
      <c r="J41" s="77">
        <v>0</v>
      </c>
      <c r="K41" s="77"/>
      <c r="L41" s="72">
        <v>204854.39</v>
      </c>
      <c r="M41" s="79">
        <v>43834.83</v>
      </c>
      <c r="N41" s="77">
        <v>0</v>
      </c>
      <c r="O41" s="30" t="s">
        <v>386</v>
      </c>
      <c r="P41" s="21" t="s">
        <v>237</v>
      </c>
    </row>
    <row r="42" spans="1:16" ht="105" customHeight="1" x14ac:dyDescent="0.3">
      <c r="A42" s="75" t="s">
        <v>131</v>
      </c>
      <c r="B42" s="43" t="s">
        <v>132</v>
      </c>
      <c r="C42" s="77"/>
      <c r="D42" s="77">
        <v>250000</v>
      </c>
      <c r="E42" s="72">
        <v>52300.13</v>
      </c>
      <c r="F42" s="72">
        <v>8579</v>
      </c>
      <c r="G42" s="77"/>
      <c r="H42" s="77">
        <v>250000</v>
      </c>
      <c r="I42" s="72">
        <v>69039.92</v>
      </c>
      <c r="J42" s="72">
        <v>7833.42</v>
      </c>
      <c r="K42" s="77"/>
      <c r="L42" s="72">
        <v>236614.72</v>
      </c>
      <c r="M42" s="72">
        <v>69039.92</v>
      </c>
      <c r="N42" s="72">
        <v>7833.42</v>
      </c>
      <c r="O42" s="14" t="s">
        <v>387</v>
      </c>
      <c r="P42" s="21" t="s">
        <v>239</v>
      </c>
    </row>
    <row r="43" spans="1:16" ht="92.4" customHeight="1" x14ac:dyDescent="0.3">
      <c r="A43" s="138" t="s">
        <v>240</v>
      </c>
      <c r="B43" s="140" t="s">
        <v>241</v>
      </c>
      <c r="C43" s="77"/>
      <c r="D43" s="6">
        <v>46412.94</v>
      </c>
      <c r="E43" s="10"/>
      <c r="F43" s="10"/>
      <c r="G43" s="6"/>
      <c r="H43" s="6">
        <v>46412.94</v>
      </c>
      <c r="I43" s="78"/>
      <c r="J43" s="10"/>
      <c r="K43" s="6"/>
      <c r="L43" s="10">
        <v>46101.3</v>
      </c>
      <c r="M43" s="51"/>
      <c r="N43" s="72"/>
      <c r="P43" s="2" t="s">
        <v>221</v>
      </c>
    </row>
    <row r="44" spans="1:16" ht="132" customHeight="1" x14ac:dyDescent="0.3">
      <c r="A44" s="75" t="s">
        <v>242</v>
      </c>
      <c r="B44" s="82" t="s">
        <v>243</v>
      </c>
      <c r="C44" s="77"/>
      <c r="D44" s="77">
        <v>46412.94</v>
      </c>
      <c r="E44" s="72"/>
      <c r="F44" s="72"/>
      <c r="G44" s="77"/>
      <c r="H44" s="77">
        <v>46412.94</v>
      </c>
      <c r="I44" s="51"/>
      <c r="J44" s="72"/>
      <c r="K44" s="77"/>
      <c r="L44" s="72">
        <v>46101.3</v>
      </c>
      <c r="M44" s="51"/>
      <c r="N44" s="72"/>
      <c r="O44" s="22" t="s">
        <v>244</v>
      </c>
      <c r="P44" s="21" t="s">
        <v>221</v>
      </c>
    </row>
    <row r="45" spans="1:16" x14ac:dyDescent="0.3">
      <c r="A45" s="75"/>
      <c r="B45" s="34" t="s">
        <v>182</v>
      </c>
      <c r="C45" s="6"/>
      <c r="D45" s="6">
        <f>SUM(D34,D39,D40,D43)</f>
        <v>531870.64</v>
      </c>
      <c r="E45" s="6">
        <f>SUM(E34,E39,E40,E43)</f>
        <v>80459.13</v>
      </c>
      <c r="F45" s="10">
        <v>8579</v>
      </c>
      <c r="G45" s="6"/>
      <c r="H45" s="6">
        <f>SUM(H34,H39,H40,H43)</f>
        <v>531566.29</v>
      </c>
      <c r="I45" s="6">
        <f>SUM(I41,I42)</f>
        <v>112874.75</v>
      </c>
      <c r="J45" s="6">
        <f>SUM(J42)</f>
        <v>7833.42</v>
      </c>
      <c r="K45" s="6"/>
      <c r="L45" s="6">
        <f>SUM(L34,L39,L40,L43)</f>
        <v>512723.75999999995</v>
      </c>
      <c r="M45" s="5">
        <f>SUM(M41,M42)</f>
        <v>112874.75</v>
      </c>
      <c r="N45" s="10">
        <f>SUM(N41:N42)</f>
        <v>7833.42</v>
      </c>
      <c r="O45" s="24"/>
      <c r="P45" s="23"/>
    </row>
    <row r="46" spans="1:16" x14ac:dyDescent="0.3">
      <c r="A46" s="153" t="s">
        <v>22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26"/>
      <c r="P46" s="23"/>
    </row>
    <row r="47" spans="1:16" ht="156.6" customHeight="1" x14ac:dyDescent="0.3">
      <c r="A47" s="138" t="s">
        <v>91</v>
      </c>
      <c r="B47" s="83" t="s">
        <v>133</v>
      </c>
      <c r="C47" s="77"/>
      <c r="D47" s="6">
        <v>240</v>
      </c>
      <c r="E47" s="77"/>
      <c r="F47" s="77"/>
      <c r="G47" s="77"/>
      <c r="H47" s="6">
        <f>SUM(H48,H49,H50)</f>
        <v>240</v>
      </c>
      <c r="I47" s="77"/>
      <c r="J47" s="77"/>
      <c r="K47" s="77"/>
      <c r="L47" s="6">
        <f>SUM(L48,L49,L50)</f>
        <v>240</v>
      </c>
      <c r="M47" s="77"/>
      <c r="N47" s="77"/>
      <c r="O47" s="3" t="s">
        <v>322</v>
      </c>
      <c r="P47" s="2" t="s">
        <v>221</v>
      </c>
    </row>
    <row r="48" spans="1:16" ht="145.19999999999999" customHeight="1" x14ac:dyDescent="0.3">
      <c r="A48" s="75" t="s">
        <v>122</v>
      </c>
      <c r="B48" s="84" t="s">
        <v>23</v>
      </c>
      <c r="C48" s="77"/>
      <c r="D48" s="77">
        <v>50</v>
      </c>
      <c r="E48" s="77"/>
      <c r="F48" s="77"/>
      <c r="G48" s="77"/>
      <c r="H48" s="77">
        <v>50</v>
      </c>
      <c r="I48" s="77"/>
      <c r="J48" s="77"/>
      <c r="K48" s="77"/>
      <c r="L48" s="77">
        <v>50</v>
      </c>
      <c r="M48" s="77"/>
      <c r="N48" s="77"/>
      <c r="O48" s="31" t="s">
        <v>245</v>
      </c>
      <c r="P48" s="21" t="s">
        <v>222</v>
      </c>
    </row>
    <row r="49" spans="1:16" ht="24" x14ac:dyDescent="0.3">
      <c r="A49" s="75" t="s">
        <v>134</v>
      </c>
      <c r="B49" s="84" t="s">
        <v>24</v>
      </c>
      <c r="C49" s="77"/>
      <c r="D49" s="77">
        <v>50</v>
      </c>
      <c r="E49" s="77"/>
      <c r="F49" s="77"/>
      <c r="G49" s="77"/>
      <c r="H49" s="77">
        <v>50</v>
      </c>
      <c r="I49" s="77"/>
      <c r="J49" s="77"/>
      <c r="K49" s="77"/>
      <c r="L49" s="77">
        <v>50</v>
      </c>
      <c r="M49" s="77"/>
      <c r="N49" s="77"/>
      <c r="O49" s="32" t="s">
        <v>246</v>
      </c>
      <c r="P49" s="20" t="s">
        <v>218</v>
      </c>
    </row>
    <row r="50" spans="1:16" ht="63.6" customHeight="1" x14ac:dyDescent="0.3">
      <c r="A50" s="75" t="s">
        <v>135</v>
      </c>
      <c r="B50" s="84" t="s">
        <v>25</v>
      </c>
      <c r="C50" s="77"/>
      <c r="D50" s="77">
        <v>140</v>
      </c>
      <c r="E50" s="77"/>
      <c r="F50" s="77"/>
      <c r="G50" s="77"/>
      <c r="H50" s="77">
        <v>140</v>
      </c>
      <c r="I50" s="77"/>
      <c r="J50" s="77"/>
      <c r="K50" s="77"/>
      <c r="L50" s="77">
        <v>140</v>
      </c>
      <c r="M50" s="77"/>
      <c r="N50" s="77"/>
      <c r="O50" s="31" t="s">
        <v>247</v>
      </c>
      <c r="P50" s="21" t="s">
        <v>221</v>
      </c>
    </row>
    <row r="51" spans="1:16" ht="201" customHeight="1" x14ac:dyDescent="0.3">
      <c r="A51" s="75" t="s">
        <v>136</v>
      </c>
      <c r="B51" s="83" t="s">
        <v>137</v>
      </c>
      <c r="C51" s="77"/>
      <c r="D51" s="6">
        <v>2200</v>
      </c>
      <c r="E51" s="6">
        <v>140</v>
      </c>
      <c r="F51" s="6"/>
      <c r="G51" s="6"/>
      <c r="H51" s="6">
        <v>2200</v>
      </c>
      <c r="I51" s="6"/>
      <c r="J51" s="6"/>
      <c r="K51" s="6"/>
      <c r="L51" s="6">
        <v>2190.0500000000002</v>
      </c>
      <c r="M51" s="77"/>
      <c r="N51" s="77"/>
      <c r="O51" s="32" t="s">
        <v>248</v>
      </c>
      <c r="P51" s="143" t="s">
        <v>218</v>
      </c>
    </row>
    <row r="52" spans="1:16" ht="115.2" customHeight="1" x14ac:dyDescent="0.3">
      <c r="A52" s="75" t="s">
        <v>138</v>
      </c>
      <c r="B52" s="84" t="s">
        <v>139</v>
      </c>
      <c r="C52" s="77"/>
      <c r="D52" s="77">
        <v>2200</v>
      </c>
      <c r="E52" s="77">
        <v>140</v>
      </c>
      <c r="F52" s="77"/>
      <c r="G52" s="77"/>
      <c r="H52" s="77">
        <v>2200</v>
      </c>
      <c r="I52" s="72">
        <v>139.04</v>
      </c>
      <c r="J52" s="77"/>
      <c r="K52" s="77"/>
      <c r="L52" s="77">
        <v>2190.0500000000002</v>
      </c>
      <c r="M52" s="77">
        <v>139.04</v>
      </c>
      <c r="N52" s="77"/>
      <c r="O52" s="33" t="s">
        <v>249</v>
      </c>
      <c r="P52" s="16" t="s">
        <v>218</v>
      </c>
    </row>
    <row r="53" spans="1:16" x14ac:dyDescent="0.3">
      <c r="A53" s="75"/>
      <c r="B53" s="35" t="s">
        <v>181</v>
      </c>
      <c r="C53" s="6"/>
      <c r="D53" s="6">
        <f>SUM(D47,D51)</f>
        <v>2440</v>
      </c>
      <c r="E53" s="6">
        <f>SUM(E52)</f>
        <v>140</v>
      </c>
      <c r="F53" s="6"/>
      <c r="G53" s="6"/>
      <c r="H53" s="10">
        <f>SUM(H47,H51)</f>
        <v>2440</v>
      </c>
      <c r="I53" s="6">
        <v>139.04</v>
      </c>
      <c r="J53" s="6"/>
      <c r="K53" s="6"/>
      <c r="L53" s="10">
        <f>SUM(L47,L51)</f>
        <v>2430.0500000000002</v>
      </c>
      <c r="M53" s="6">
        <f>SUM(M52)</f>
        <v>139.04</v>
      </c>
      <c r="N53" s="6"/>
      <c r="O53" s="6"/>
      <c r="P53" s="19"/>
    </row>
    <row r="54" spans="1:16" x14ac:dyDescent="0.3">
      <c r="A54" s="153" t="s">
        <v>26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26"/>
      <c r="P54" s="18"/>
    </row>
    <row r="55" spans="1:16" ht="74.400000000000006" customHeight="1" x14ac:dyDescent="0.3">
      <c r="A55" s="115" t="s">
        <v>27</v>
      </c>
      <c r="B55" s="116" t="s">
        <v>140</v>
      </c>
      <c r="C55" s="10"/>
      <c r="D55" s="10">
        <v>5900</v>
      </c>
      <c r="E55" s="10"/>
      <c r="F55" s="10"/>
      <c r="G55" s="10"/>
      <c r="H55" s="10">
        <f>H56</f>
        <v>4443.2700000000004</v>
      </c>
      <c r="I55" s="10"/>
      <c r="J55" s="10"/>
      <c r="K55" s="10"/>
      <c r="L55" s="10">
        <f>L56</f>
        <v>4443.2700000000004</v>
      </c>
      <c r="M55" s="10"/>
      <c r="N55" s="10"/>
      <c r="O55" s="24"/>
      <c r="P55" s="117" t="str">
        <f>$P$9</f>
        <v>Мероприятия выполнены, экономия составила                  648,03 тыс. руб</v>
      </c>
    </row>
    <row r="56" spans="1:16" ht="93" customHeight="1" x14ac:dyDescent="0.3">
      <c r="A56" s="70" t="s">
        <v>141</v>
      </c>
      <c r="B56" s="73" t="s">
        <v>219</v>
      </c>
      <c r="C56" s="72"/>
      <c r="D56" s="72">
        <v>5900</v>
      </c>
      <c r="E56" s="72"/>
      <c r="F56" s="72"/>
      <c r="G56" s="72"/>
      <c r="H56" s="72">
        <v>4443.2700000000004</v>
      </c>
      <c r="I56" s="72"/>
      <c r="J56" s="72"/>
      <c r="K56" s="72"/>
      <c r="L56" s="72">
        <v>4443.2700000000004</v>
      </c>
      <c r="M56" s="72"/>
      <c r="N56" s="72"/>
      <c r="O56" s="66" t="s">
        <v>323</v>
      </c>
      <c r="P56" s="65" t="s">
        <v>324</v>
      </c>
    </row>
    <row r="57" spans="1:16" ht="54" customHeight="1" x14ac:dyDescent="0.3">
      <c r="A57" s="115" t="s">
        <v>28</v>
      </c>
      <c r="B57" s="116" t="s">
        <v>325</v>
      </c>
      <c r="C57" s="10"/>
      <c r="D57" s="10">
        <f>D58+D60</f>
        <v>55326.1</v>
      </c>
      <c r="E57" s="10"/>
      <c r="F57" s="10"/>
      <c r="G57" s="10"/>
      <c r="H57" s="10">
        <f>H58+H60</f>
        <v>53136.268000000004</v>
      </c>
      <c r="I57" s="10"/>
      <c r="J57" s="10"/>
      <c r="K57" s="10"/>
      <c r="L57" s="10">
        <f>L58+L60</f>
        <v>53136.268000000004</v>
      </c>
      <c r="M57" s="10"/>
      <c r="N57" s="10"/>
      <c r="O57" s="24"/>
      <c r="P57" s="117" t="s">
        <v>326</v>
      </c>
    </row>
    <row r="58" spans="1:16" ht="60.6" customHeight="1" x14ac:dyDescent="0.3">
      <c r="A58" s="70" t="s">
        <v>142</v>
      </c>
      <c r="B58" s="71" t="s">
        <v>220</v>
      </c>
      <c r="C58" s="72"/>
      <c r="D58" s="72">
        <v>50326.1</v>
      </c>
      <c r="E58" s="72"/>
      <c r="F58" s="72"/>
      <c r="G58" s="72"/>
      <c r="H58" s="72">
        <v>48617.47</v>
      </c>
      <c r="I58" s="72"/>
      <c r="J58" s="72"/>
      <c r="K58" s="72"/>
      <c r="L58" s="72">
        <v>48617.47</v>
      </c>
      <c r="M58" s="72"/>
      <c r="N58" s="72"/>
      <c r="O58" s="14" t="s">
        <v>327</v>
      </c>
      <c r="P58" s="65" t="s">
        <v>328</v>
      </c>
    </row>
    <row r="59" spans="1:16" ht="40.799999999999997" x14ac:dyDescent="0.3">
      <c r="A59" s="70" t="s">
        <v>144</v>
      </c>
      <c r="B59" s="71" t="s">
        <v>329</v>
      </c>
      <c r="C59" s="72"/>
      <c r="D59" s="72">
        <v>0</v>
      </c>
      <c r="E59" s="72"/>
      <c r="F59" s="72"/>
      <c r="G59" s="72"/>
      <c r="H59" s="72">
        <v>0</v>
      </c>
      <c r="I59" s="72"/>
      <c r="J59" s="72"/>
      <c r="K59" s="72"/>
      <c r="L59" s="72">
        <v>0</v>
      </c>
      <c r="M59" s="72"/>
      <c r="N59" s="72"/>
      <c r="O59" s="14"/>
      <c r="P59" s="65" t="s">
        <v>330</v>
      </c>
    </row>
    <row r="60" spans="1:16" ht="51" x14ac:dyDescent="0.3">
      <c r="A60" s="70" t="s">
        <v>143</v>
      </c>
      <c r="B60" s="71" t="s">
        <v>186</v>
      </c>
      <c r="C60" s="72"/>
      <c r="D60" s="72">
        <v>5000</v>
      </c>
      <c r="E60" s="72"/>
      <c r="F60" s="72"/>
      <c r="G60" s="72"/>
      <c r="H60" s="72">
        <v>4518.7979999999998</v>
      </c>
      <c r="I60" s="72"/>
      <c r="J60" s="72"/>
      <c r="K60" s="72"/>
      <c r="L60" s="72">
        <v>4518.7979999999998</v>
      </c>
      <c r="M60" s="72"/>
      <c r="N60" s="72"/>
      <c r="O60" s="14" t="s">
        <v>331</v>
      </c>
      <c r="P60" s="65" t="s">
        <v>332</v>
      </c>
    </row>
    <row r="61" spans="1:16" ht="82.8" customHeight="1" x14ac:dyDescent="0.3">
      <c r="A61" s="115" t="s">
        <v>29</v>
      </c>
      <c r="B61" s="116" t="s">
        <v>149</v>
      </c>
      <c r="C61" s="10"/>
      <c r="D61" s="10">
        <f>D62+D63+D64+D65+D66</f>
        <v>197700</v>
      </c>
      <c r="E61" s="10"/>
      <c r="F61" s="10"/>
      <c r="G61" s="10"/>
      <c r="H61" s="10">
        <f>H62+H63+H64+H65+H66</f>
        <v>184115.09899999999</v>
      </c>
      <c r="I61" s="10"/>
      <c r="J61" s="10"/>
      <c r="K61" s="10"/>
      <c r="L61" s="10">
        <f>L62+L63+L64+L65+L66</f>
        <v>184115.09899999999</v>
      </c>
      <c r="M61" s="10"/>
      <c r="N61" s="10"/>
      <c r="O61" s="24"/>
      <c r="P61" s="118" t="s">
        <v>333</v>
      </c>
    </row>
    <row r="62" spans="1:16" ht="102" x14ac:dyDescent="0.3">
      <c r="A62" s="70" t="s">
        <v>145</v>
      </c>
      <c r="B62" s="71" t="s">
        <v>187</v>
      </c>
      <c r="C62" s="72"/>
      <c r="D62" s="72">
        <v>5800</v>
      </c>
      <c r="E62" s="72"/>
      <c r="F62" s="72"/>
      <c r="G62" s="72"/>
      <c r="H62" s="72">
        <v>5517.2889999999998</v>
      </c>
      <c r="I62" s="72"/>
      <c r="J62" s="72"/>
      <c r="K62" s="72"/>
      <c r="L62" s="72">
        <v>5517.2889999999998</v>
      </c>
      <c r="M62" s="72"/>
      <c r="N62" s="14"/>
      <c r="O62" s="14" t="s">
        <v>334</v>
      </c>
      <c r="P62" s="65" t="s">
        <v>335</v>
      </c>
    </row>
    <row r="63" spans="1:16" ht="60" x14ac:dyDescent="0.3">
      <c r="A63" s="70" t="s">
        <v>146</v>
      </c>
      <c r="B63" s="71" t="s">
        <v>188</v>
      </c>
      <c r="C63" s="72"/>
      <c r="D63" s="72">
        <v>200</v>
      </c>
      <c r="E63" s="72"/>
      <c r="F63" s="72"/>
      <c r="G63" s="72"/>
      <c r="H63" s="72">
        <v>199.74</v>
      </c>
      <c r="I63" s="72"/>
      <c r="J63" s="72"/>
      <c r="K63" s="72"/>
      <c r="L63" s="72">
        <v>199.74</v>
      </c>
      <c r="M63" s="72"/>
      <c r="N63" s="14"/>
      <c r="O63" s="14" t="s">
        <v>336</v>
      </c>
      <c r="P63" s="65" t="s">
        <v>337</v>
      </c>
    </row>
    <row r="64" spans="1:16" ht="81" customHeight="1" x14ac:dyDescent="0.3">
      <c r="A64" s="70" t="s">
        <v>147</v>
      </c>
      <c r="B64" s="71" t="s">
        <v>189</v>
      </c>
      <c r="C64" s="72"/>
      <c r="D64" s="72">
        <v>131000</v>
      </c>
      <c r="E64" s="72"/>
      <c r="F64" s="72"/>
      <c r="G64" s="72"/>
      <c r="H64" s="72">
        <v>118326.23699999999</v>
      </c>
      <c r="I64" s="72"/>
      <c r="J64" s="72"/>
      <c r="K64" s="72"/>
      <c r="L64" s="72">
        <v>118326.23699999999</v>
      </c>
      <c r="M64" s="72"/>
      <c r="N64" s="14"/>
      <c r="O64" s="14" t="s">
        <v>338</v>
      </c>
      <c r="P64" s="67" t="s">
        <v>339</v>
      </c>
    </row>
    <row r="65" spans="1:16" ht="72.599999999999994" customHeight="1" x14ac:dyDescent="0.3">
      <c r="A65" s="70" t="s">
        <v>148</v>
      </c>
      <c r="B65" s="71" t="s">
        <v>190</v>
      </c>
      <c r="C65" s="72"/>
      <c r="D65" s="72">
        <v>60000</v>
      </c>
      <c r="E65" s="72"/>
      <c r="F65" s="72"/>
      <c r="G65" s="72"/>
      <c r="H65" s="72">
        <v>59371.832999999999</v>
      </c>
      <c r="I65" s="72"/>
      <c r="J65" s="72"/>
      <c r="K65" s="72"/>
      <c r="L65" s="72">
        <v>59371.832999999999</v>
      </c>
      <c r="M65" s="72"/>
      <c r="N65" s="14"/>
      <c r="O65" s="14" t="s">
        <v>340</v>
      </c>
      <c r="P65" s="67" t="s">
        <v>341</v>
      </c>
    </row>
    <row r="66" spans="1:16" ht="72.599999999999994" customHeight="1" x14ac:dyDescent="0.3">
      <c r="A66" s="70" t="s">
        <v>342</v>
      </c>
      <c r="B66" s="71" t="s">
        <v>343</v>
      </c>
      <c r="C66" s="72"/>
      <c r="D66" s="72">
        <v>700</v>
      </c>
      <c r="E66" s="72"/>
      <c r="F66" s="72"/>
      <c r="G66" s="72"/>
      <c r="H66" s="72">
        <v>700</v>
      </c>
      <c r="I66" s="72"/>
      <c r="J66" s="72"/>
      <c r="K66" s="72"/>
      <c r="L66" s="72">
        <v>700</v>
      </c>
      <c r="M66" s="72"/>
      <c r="N66" s="14"/>
      <c r="O66" s="14" t="s">
        <v>344</v>
      </c>
      <c r="P66" s="65" t="s">
        <v>221</v>
      </c>
    </row>
    <row r="67" spans="1:16" ht="44.4" customHeight="1" x14ac:dyDescent="0.3">
      <c r="A67" s="115" t="s">
        <v>30</v>
      </c>
      <c r="B67" s="116" t="s">
        <v>150</v>
      </c>
      <c r="C67" s="10"/>
      <c r="D67" s="10">
        <f>D68+D69</f>
        <v>301.65999999999997</v>
      </c>
      <c r="E67" s="10"/>
      <c r="F67" s="10"/>
      <c r="G67" s="10"/>
      <c r="H67" s="10">
        <f>H68+H69</f>
        <v>299.65999999999997</v>
      </c>
      <c r="I67" s="10"/>
      <c r="J67" s="10"/>
      <c r="K67" s="10"/>
      <c r="L67" s="10">
        <f>L68+L69</f>
        <v>299.65999999999997</v>
      </c>
      <c r="M67" s="10"/>
      <c r="N67" s="24"/>
      <c r="O67" s="24"/>
      <c r="P67" s="117" t="s">
        <v>221</v>
      </c>
    </row>
    <row r="68" spans="1:16" ht="123" customHeight="1" x14ac:dyDescent="0.3">
      <c r="A68" s="70" t="s">
        <v>151</v>
      </c>
      <c r="B68" s="71" t="s">
        <v>191</v>
      </c>
      <c r="C68" s="72"/>
      <c r="D68" s="72">
        <v>100</v>
      </c>
      <c r="E68" s="72"/>
      <c r="F68" s="72"/>
      <c r="G68" s="72"/>
      <c r="H68" s="72">
        <v>98</v>
      </c>
      <c r="I68" s="72"/>
      <c r="J68" s="72"/>
      <c r="K68" s="72"/>
      <c r="L68" s="72">
        <v>98</v>
      </c>
      <c r="M68" s="72"/>
      <c r="N68" s="14"/>
      <c r="O68" s="14" t="s">
        <v>271</v>
      </c>
      <c r="P68" s="65" t="s">
        <v>221</v>
      </c>
    </row>
    <row r="69" spans="1:16" ht="72.599999999999994" customHeight="1" x14ac:dyDescent="0.3">
      <c r="A69" s="70" t="s">
        <v>152</v>
      </c>
      <c r="B69" s="71" t="s">
        <v>192</v>
      </c>
      <c r="C69" s="72"/>
      <c r="D69" s="72">
        <v>201.66</v>
      </c>
      <c r="E69" s="72"/>
      <c r="F69" s="72"/>
      <c r="G69" s="72"/>
      <c r="H69" s="72">
        <v>201.66</v>
      </c>
      <c r="I69" s="72"/>
      <c r="J69" s="72"/>
      <c r="K69" s="72"/>
      <c r="L69" s="72">
        <v>201.66</v>
      </c>
      <c r="M69" s="72"/>
      <c r="N69" s="14"/>
      <c r="O69" s="14" t="s">
        <v>345</v>
      </c>
      <c r="P69" s="65" t="s">
        <v>221</v>
      </c>
    </row>
    <row r="70" spans="1:16" ht="63.6" customHeight="1" x14ac:dyDescent="0.3">
      <c r="A70" s="70" t="s">
        <v>31</v>
      </c>
      <c r="B70" s="71" t="s">
        <v>153</v>
      </c>
      <c r="C70" s="72"/>
      <c r="D70" s="72">
        <f>D71</f>
        <v>12000</v>
      </c>
      <c r="E70" s="72"/>
      <c r="F70" s="72"/>
      <c r="G70" s="72"/>
      <c r="H70" s="72">
        <f>H71</f>
        <v>12000</v>
      </c>
      <c r="I70" s="72"/>
      <c r="J70" s="72"/>
      <c r="K70" s="72"/>
      <c r="L70" s="72">
        <f>L71</f>
        <v>12000</v>
      </c>
      <c r="M70" s="72"/>
      <c r="N70" s="14"/>
      <c r="O70" s="14"/>
      <c r="P70" s="65" t="s">
        <v>221</v>
      </c>
    </row>
    <row r="71" spans="1:16" ht="36" x14ac:dyDescent="0.3">
      <c r="A71" s="70" t="s">
        <v>154</v>
      </c>
      <c r="B71" s="71" t="s">
        <v>193</v>
      </c>
      <c r="C71" s="72"/>
      <c r="D71" s="72">
        <v>12000</v>
      </c>
      <c r="E71" s="72"/>
      <c r="F71" s="72"/>
      <c r="G71" s="72"/>
      <c r="H71" s="72">
        <v>12000</v>
      </c>
      <c r="I71" s="72"/>
      <c r="J71" s="72"/>
      <c r="K71" s="72"/>
      <c r="L71" s="72">
        <v>12000</v>
      </c>
      <c r="M71" s="72"/>
      <c r="N71" s="14"/>
      <c r="O71" s="14" t="s">
        <v>346</v>
      </c>
      <c r="P71" s="65" t="s">
        <v>221</v>
      </c>
    </row>
    <row r="72" spans="1:16" ht="42" customHeight="1" x14ac:dyDescent="0.3">
      <c r="A72" s="70" t="s">
        <v>347</v>
      </c>
      <c r="B72" s="71" t="s">
        <v>348</v>
      </c>
      <c r="C72" s="72"/>
      <c r="D72" s="72">
        <f>D73</f>
        <v>4600</v>
      </c>
      <c r="E72" s="72"/>
      <c r="F72" s="72"/>
      <c r="G72" s="72"/>
      <c r="H72" s="72">
        <f>H73</f>
        <v>4590</v>
      </c>
      <c r="I72" s="72"/>
      <c r="J72" s="72"/>
      <c r="K72" s="72"/>
      <c r="L72" s="72">
        <f>L73</f>
        <v>4590</v>
      </c>
      <c r="M72" s="72"/>
      <c r="N72" s="14"/>
      <c r="O72" s="14"/>
      <c r="P72" s="65" t="s">
        <v>349</v>
      </c>
    </row>
    <row r="73" spans="1:16" ht="121.8" customHeight="1" x14ac:dyDescent="0.3">
      <c r="A73" s="70" t="s">
        <v>350</v>
      </c>
      <c r="B73" s="71" t="s">
        <v>348</v>
      </c>
      <c r="C73" s="72"/>
      <c r="D73" s="72">
        <v>4600</v>
      </c>
      <c r="E73" s="72"/>
      <c r="F73" s="72"/>
      <c r="G73" s="72"/>
      <c r="H73" s="72">
        <v>4590</v>
      </c>
      <c r="I73" s="72"/>
      <c r="J73" s="72"/>
      <c r="K73" s="72"/>
      <c r="L73" s="72">
        <v>4590</v>
      </c>
      <c r="M73" s="72"/>
      <c r="N73" s="14"/>
      <c r="O73" s="14" t="s">
        <v>384</v>
      </c>
      <c r="P73" s="65" t="s">
        <v>349</v>
      </c>
    </row>
    <row r="74" spans="1:16" ht="71.25" customHeight="1" x14ac:dyDescent="0.3">
      <c r="A74" s="70"/>
      <c r="B74" s="68" t="s">
        <v>180</v>
      </c>
      <c r="C74" s="10"/>
      <c r="D74" s="10">
        <f>SUM(D55,D57,D61,D67,D70,D72)</f>
        <v>275827.76</v>
      </c>
      <c r="E74" s="10"/>
      <c r="F74" s="10"/>
      <c r="G74" s="10"/>
      <c r="H74" s="10">
        <f>SUM(H55,H57,H61,H67,H70,H72)</f>
        <v>258584.29699999999</v>
      </c>
      <c r="I74" s="10"/>
      <c r="J74" s="10"/>
      <c r="K74" s="10"/>
      <c r="L74" s="10">
        <f>SUM(L55,L57,L61,L67,L70,L72)</f>
        <v>258584.29699999999</v>
      </c>
      <c r="M74" s="10"/>
      <c r="N74" s="14"/>
      <c r="O74" s="14"/>
      <c r="P74" s="69"/>
    </row>
    <row r="75" spans="1:16" ht="40.799999999999997" customHeight="1" x14ac:dyDescent="0.3">
      <c r="A75" s="2" t="s">
        <v>353</v>
      </c>
      <c r="B75" s="175" t="s">
        <v>354</v>
      </c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7"/>
    </row>
    <row r="76" spans="1:16" ht="48.6" customHeight="1" x14ac:dyDescent="0.3">
      <c r="A76" s="114" t="s">
        <v>32</v>
      </c>
      <c r="B76" s="133" t="s">
        <v>250</v>
      </c>
      <c r="C76" s="24"/>
      <c r="D76" s="24">
        <v>40878.93</v>
      </c>
      <c r="E76" s="24"/>
      <c r="F76" s="24"/>
      <c r="G76" s="24"/>
      <c r="H76" s="24">
        <v>34437.64</v>
      </c>
      <c r="I76" s="24"/>
      <c r="J76" s="24"/>
      <c r="K76" s="24"/>
      <c r="L76" s="24">
        <v>34437.64</v>
      </c>
      <c r="M76" s="24"/>
      <c r="N76" s="24"/>
      <c r="O76" s="24" t="s">
        <v>251</v>
      </c>
      <c r="P76" s="24" t="s">
        <v>252</v>
      </c>
    </row>
    <row r="77" spans="1:16" ht="72" x14ac:dyDescent="0.3">
      <c r="A77" s="85" t="s">
        <v>33</v>
      </c>
      <c r="B77" s="134" t="s">
        <v>253</v>
      </c>
      <c r="C77" s="77"/>
      <c r="D77" s="77">
        <v>13826.3</v>
      </c>
      <c r="E77" s="77"/>
      <c r="F77" s="77"/>
      <c r="G77" s="77"/>
      <c r="H77" s="77">
        <v>8087.43</v>
      </c>
      <c r="I77" s="77"/>
      <c r="J77" s="77"/>
      <c r="K77" s="77"/>
      <c r="L77" s="77">
        <v>8087.43</v>
      </c>
      <c r="M77" s="77"/>
      <c r="N77" s="77"/>
      <c r="O77" s="77" t="s">
        <v>254</v>
      </c>
      <c r="P77" s="77" t="s">
        <v>252</v>
      </c>
    </row>
    <row r="78" spans="1:16" ht="24" x14ac:dyDescent="0.3">
      <c r="A78" s="85" t="s">
        <v>34</v>
      </c>
      <c r="B78" s="134" t="s">
        <v>255</v>
      </c>
      <c r="C78" s="77"/>
      <c r="D78" s="77">
        <v>20278.3</v>
      </c>
      <c r="E78" s="77"/>
      <c r="F78" s="77"/>
      <c r="G78" s="77"/>
      <c r="H78" s="77">
        <v>19675.89</v>
      </c>
      <c r="I78" s="77"/>
      <c r="J78" s="77"/>
      <c r="K78" s="77"/>
      <c r="L78" s="77">
        <v>19675.89</v>
      </c>
      <c r="M78" s="77"/>
      <c r="N78" s="77"/>
      <c r="O78" s="77" t="s">
        <v>256</v>
      </c>
      <c r="P78" s="77" t="s">
        <v>252</v>
      </c>
    </row>
    <row r="79" spans="1:16" ht="24" x14ac:dyDescent="0.3">
      <c r="A79" s="85" t="s">
        <v>35</v>
      </c>
      <c r="B79" s="134" t="s">
        <v>257</v>
      </c>
      <c r="C79" s="77"/>
      <c r="D79" s="77">
        <v>1200</v>
      </c>
      <c r="E79" s="77"/>
      <c r="F79" s="77"/>
      <c r="G79" s="77"/>
      <c r="H79" s="77">
        <v>1200</v>
      </c>
      <c r="I79" s="77"/>
      <c r="J79" s="77"/>
      <c r="K79" s="77"/>
      <c r="L79" s="77">
        <v>1200</v>
      </c>
      <c r="M79" s="77"/>
      <c r="N79" s="77"/>
      <c r="O79" s="77" t="s">
        <v>258</v>
      </c>
      <c r="P79" s="77" t="s">
        <v>252</v>
      </c>
    </row>
    <row r="80" spans="1:16" ht="36" x14ac:dyDescent="0.3">
      <c r="A80" s="85" t="s">
        <v>36</v>
      </c>
      <c r="B80" s="134" t="s">
        <v>96</v>
      </c>
      <c r="C80" s="77"/>
      <c r="D80" s="77">
        <v>783.82</v>
      </c>
      <c r="E80" s="77"/>
      <c r="F80" s="77"/>
      <c r="G80" s="77"/>
      <c r="H80" s="77">
        <v>783.82</v>
      </c>
      <c r="I80" s="77"/>
      <c r="J80" s="77"/>
      <c r="K80" s="77"/>
      <c r="L80" s="77">
        <v>783.82</v>
      </c>
      <c r="M80" s="77"/>
      <c r="N80" s="77"/>
      <c r="O80" s="77" t="s">
        <v>259</v>
      </c>
      <c r="P80" s="77" t="s">
        <v>252</v>
      </c>
    </row>
    <row r="81" spans="1:16" ht="24" x14ac:dyDescent="0.3">
      <c r="A81" s="85" t="s">
        <v>37</v>
      </c>
      <c r="B81" s="134" t="s">
        <v>155</v>
      </c>
      <c r="C81" s="77"/>
      <c r="D81" s="77">
        <v>1492.5</v>
      </c>
      <c r="E81" s="77"/>
      <c r="F81" s="77"/>
      <c r="G81" s="77"/>
      <c r="H81" s="77">
        <v>1492.5</v>
      </c>
      <c r="I81" s="77"/>
      <c r="J81" s="77"/>
      <c r="K81" s="77"/>
      <c r="L81" s="77">
        <v>1492.5</v>
      </c>
      <c r="M81" s="77"/>
      <c r="N81" s="77"/>
      <c r="O81" s="77" t="s">
        <v>259</v>
      </c>
      <c r="P81" s="77" t="s">
        <v>252</v>
      </c>
    </row>
    <row r="82" spans="1:16" ht="99" customHeight="1" x14ac:dyDescent="0.3">
      <c r="A82" s="85" t="s">
        <v>38</v>
      </c>
      <c r="B82" s="134" t="s">
        <v>156</v>
      </c>
      <c r="C82" s="77"/>
      <c r="D82" s="77">
        <v>1080</v>
      </c>
      <c r="E82" s="77"/>
      <c r="F82" s="77"/>
      <c r="G82" s="77"/>
      <c r="H82" s="77">
        <v>1080</v>
      </c>
      <c r="I82" s="77"/>
      <c r="J82" s="77"/>
      <c r="K82" s="77"/>
      <c r="L82" s="77">
        <v>1080</v>
      </c>
      <c r="M82" s="77"/>
      <c r="N82" s="77"/>
      <c r="O82" s="77" t="s">
        <v>258</v>
      </c>
      <c r="P82" s="77" t="s">
        <v>252</v>
      </c>
    </row>
    <row r="83" spans="1:16" ht="14.4" customHeight="1" x14ac:dyDescent="0.3">
      <c r="A83" s="178" t="s">
        <v>39</v>
      </c>
      <c r="B83" s="181" t="s">
        <v>157</v>
      </c>
      <c r="C83" s="77"/>
      <c r="D83" s="77">
        <v>900</v>
      </c>
      <c r="E83" s="77"/>
      <c r="F83" s="77"/>
      <c r="G83" s="77"/>
      <c r="H83" s="77">
        <v>800</v>
      </c>
      <c r="I83" s="77"/>
      <c r="J83" s="77"/>
      <c r="K83" s="77"/>
      <c r="L83" s="77">
        <v>800</v>
      </c>
      <c r="M83" s="77"/>
      <c r="N83" s="77"/>
      <c r="O83" s="77" t="s">
        <v>259</v>
      </c>
      <c r="P83" s="77" t="s">
        <v>252</v>
      </c>
    </row>
    <row r="84" spans="1:16" x14ac:dyDescent="0.3">
      <c r="A84" s="179"/>
      <c r="B84" s="182"/>
      <c r="C84" s="77"/>
      <c r="D84" s="77">
        <v>500</v>
      </c>
      <c r="E84" s="77"/>
      <c r="F84" s="77"/>
      <c r="G84" s="77"/>
      <c r="H84" s="77">
        <v>500</v>
      </c>
      <c r="I84" s="77"/>
      <c r="J84" s="77"/>
      <c r="K84" s="77"/>
      <c r="L84" s="77">
        <v>500</v>
      </c>
      <c r="M84" s="77"/>
      <c r="N84" s="77"/>
      <c r="O84" s="77" t="s">
        <v>256</v>
      </c>
      <c r="P84" s="77" t="s">
        <v>252</v>
      </c>
    </row>
    <row r="85" spans="1:16" x14ac:dyDescent="0.3">
      <c r="A85" s="180"/>
      <c r="B85" s="183"/>
      <c r="C85" s="77"/>
      <c r="D85" s="77">
        <v>500</v>
      </c>
      <c r="E85" s="77"/>
      <c r="F85" s="77"/>
      <c r="G85" s="77"/>
      <c r="H85" s="77">
        <v>500</v>
      </c>
      <c r="I85" s="77"/>
      <c r="J85" s="77"/>
      <c r="K85" s="77"/>
      <c r="L85" s="77">
        <v>500</v>
      </c>
      <c r="M85" s="77"/>
      <c r="N85" s="77"/>
      <c r="O85" s="77" t="s">
        <v>256</v>
      </c>
      <c r="P85" s="77" t="s">
        <v>252</v>
      </c>
    </row>
    <row r="86" spans="1:16" ht="44.4" customHeight="1" x14ac:dyDescent="0.3">
      <c r="A86" s="85" t="s">
        <v>40</v>
      </c>
      <c r="B86" s="134" t="s">
        <v>158</v>
      </c>
      <c r="C86" s="77"/>
      <c r="D86" s="77">
        <v>318</v>
      </c>
      <c r="E86" s="77"/>
      <c r="F86" s="77"/>
      <c r="G86" s="77"/>
      <c r="H86" s="77">
        <v>318</v>
      </c>
      <c r="I86" s="77"/>
      <c r="J86" s="77"/>
      <c r="K86" s="77"/>
      <c r="L86" s="77">
        <v>318</v>
      </c>
      <c r="M86" s="77"/>
      <c r="N86" s="77"/>
      <c r="O86" s="77" t="s">
        <v>259</v>
      </c>
      <c r="P86" s="77" t="s">
        <v>252</v>
      </c>
    </row>
    <row r="87" spans="1:16" ht="84.6" customHeight="1" x14ac:dyDescent="0.3">
      <c r="A87" s="86" t="s">
        <v>41</v>
      </c>
      <c r="B87" s="135" t="s">
        <v>42</v>
      </c>
      <c r="C87" s="39"/>
      <c r="D87" s="6">
        <f>SUM(D88:D93)</f>
        <v>4900</v>
      </c>
      <c r="E87" s="6">
        <v>155</v>
      </c>
      <c r="F87" s="6">
        <f t="shared" ref="F87:L87" si="2">SUM(F88:F93)</f>
        <v>0</v>
      </c>
      <c r="G87" s="6">
        <f t="shared" si="2"/>
        <v>0</v>
      </c>
      <c r="H87" s="6">
        <f t="shared" si="2"/>
        <v>4880</v>
      </c>
      <c r="I87" s="10">
        <f t="shared" si="2"/>
        <v>155</v>
      </c>
      <c r="J87" s="6">
        <f t="shared" si="2"/>
        <v>0</v>
      </c>
      <c r="K87" s="6">
        <f t="shared" si="2"/>
        <v>0</v>
      </c>
      <c r="L87" s="6">
        <f t="shared" si="2"/>
        <v>4880</v>
      </c>
      <c r="M87" s="10">
        <f t="shared" ref="M87" si="3">SUM(M88:M93)</f>
        <v>155</v>
      </c>
      <c r="N87" s="6"/>
      <c r="O87" s="6" t="s">
        <v>260</v>
      </c>
      <c r="P87" s="6" t="s">
        <v>252</v>
      </c>
    </row>
    <row r="88" spans="1:16" ht="60" x14ac:dyDescent="0.3">
      <c r="A88" s="85" t="s">
        <v>43</v>
      </c>
      <c r="B88" s="134" t="s">
        <v>159</v>
      </c>
      <c r="C88" s="77"/>
      <c r="D88" s="77">
        <v>560</v>
      </c>
      <c r="E88" s="77"/>
      <c r="F88" s="77"/>
      <c r="G88" s="77"/>
      <c r="H88" s="77">
        <v>560</v>
      </c>
      <c r="I88" s="72"/>
      <c r="J88" s="77"/>
      <c r="K88" s="77"/>
      <c r="L88" s="77">
        <v>560</v>
      </c>
      <c r="M88" s="72"/>
      <c r="N88" s="77"/>
      <c r="O88" s="77" t="s">
        <v>258</v>
      </c>
      <c r="P88" s="74" t="s">
        <v>252</v>
      </c>
    </row>
    <row r="89" spans="1:16" ht="24" x14ac:dyDescent="0.3">
      <c r="A89" s="85" t="s">
        <v>44</v>
      </c>
      <c r="B89" s="134" t="s">
        <v>97</v>
      </c>
      <c r="C89" s="77"/>
      <c r="D89" s="77">
        <v>1000</v>
      </c>
      <c r="E89" s="77">
        <v>100</v>
      </c>
      <c r="F89" s="77"/>
      <c r="G89" s="77"/>
      <c r="H89" s="77">
        <v>1000</v>
      </c>
      <c r="I89" s="72">
        <v>100</v>
      </c>
      <c r="J89" s="77"/>
      <c r="K89" s="77"/>
      <c r="L89" s="77">
        <v>1000</v>
      </c>
      <c r="M89" s="72">
        <v>100</v>
      </c>
      <c r="N89" s="77"/>
      <c r="O89" s="77" t="s">
        <v>256</v>
      </c>
      <c r="P89" s="6" t="s">
        <v>252</v>
      </c>
    </row>
    <row r="90" spans="1:16" ht="24" x14ac:dyDescent="0.3">
      <c r="A90" s="85" t="s">
        <v>45</v>
      </c>
      <c r="B90" s="134" t="s">
        <v>49</v>
      </c>
      <c r="C90" s="77"/>
      <c r="D90" s="77">
        <v>550</v>
      </c>
      <c r="E90" s="77">
        <v>55</v>
      </c>
      <c r="F90" s="77"/>
      <c r="G90" s="77"/>
      <c r="H90" s="77">
        <v>550</v>
      </c>
      <c r="I90" s="72">
        <v>55</v>
      </c>
      <c r="J90" s="77"/>
      <c r="K90" s="77"/>
      <c r="L90" s="77">
        <v>550</v>
      </c>
      <c r="M90" s="72">
        <v>55</v>
      </c>
      <c r="N90" s="77"/>
      <c r="O90" s="77" t="s">
        <v>259</v>
      </c>
      <c r="P90" s="77" t="s">
        <v>252</v>
      </c>
    </row>
    <row r="91" spans="1:16" ht="24" x14ac:dyDescent="0.3">
      <c r="A91" s="85" t="s">
        <v>46</v>
      </c>
      <c r="B91" s="134" t="s">
        <v>98</v>
      </c>
      <c r="C91" s="77"/>
      <c r="D91" s="77">
        <v>400</v>
      </c>
      <c r="E91" s="77"/>
      <c r="F91" s="77"/>
      <c r="G91" s="77"/>
      <c r="H91" s="77">
        <v>380</v>
      </c>
      <c r="I91" s="72"/>
      <c r="J91" s="77"/>
      <c r="K91" s="77"/>
      <c r="L91" s="77">
        <v>380</v>
      </c>
      <c r="M91" s="72"/>
      <c r="N91" s="77"/>
      <c r="O91" s="77" t="s">
        <v>261</v>
      </c>
      <c r="P91" s="77" t="s">
        <v>252</v>
      </c>
    </row>
    <row r="92" spans="1:16" ht="33.75" customHeight="1" x14ac:dyDescent="0.3">
      <c r="A92" s="85" t="s">
        <v>47</v>
      </c>
      <c r="B92" s="134" t="s">
        <v>262</v>
      </c>
      <c r="C92" s="77"/>
      <c r="D92" s="77">
        <v>560</v>
      </c>
      <c r="E92" s="77"/>
      <c r="F92" s="77"/>
      <c r="G92" s="77"/>
      <c r="H92" s="77">
        <v>560</v>
      </c>
      <c r="I92" s="72"/>
      <c r="J92" s="77"/>
      <c r="K92" s="77"/>
      <c r="L92" s="77">
        <v>560</v>
      </c>
      <c r="M92" s="72"/>
      <c r="N92" s="77"/>
      <c r="O92" s="77" t="s">
        <v>258</v>
      </c>
      <c r="P92" s="77" t="s">
        <v>252</v>
      </c>
    </row>
    <row r="93" spans="1:16" ht="24" x14ac:dyDescent="0.3">
      <c r="A93" s="85" t="s">
        <v>48</v>
      </c>
      <c r="B93" s="134" t="s">
        <v>160</v>
      </c>
      <c r="C93" s="77"/>
      <c r="D93" s="77">
        <v>1830</v>
      </c>
      <c r="E93" s="77"/>
      <c r="F93" s="77"/>
      <c r="G93" s="77"/>
      <c r="H93" s="77">
        <v>1830</v>
      </c>
      <c r="I93" s="72"/>
      <c r="J93" s="77"/>
      <c r="K93" s="77"/>
      <c r="L93" s="77">
        <v>1830</v>
      </c>
      <c r="M93" s="72"/>
      <c r="N93" s="77"/>
      <c r="O93" s="77" t="s">
        <v>258</v>
      </c>
      <c r="P93" s="77" t="s">
        <v>252</v>
      </c>
    </row>
    <row r="94" spans="1:16" ht="34.200000000000003" x14ac:dyDescent="0.3">
      <c r="A94" s="87" t="s">
        <v>50</v>
      </c>
      <c r="B94" s="135" t="s">
        <v>51</v>
      </c>
      <c r="C94" s="88"/>
      <c r="D94" s="89">
        <f>SUM(D95:D97)</f>
        <v>5986</v>
      </c>
      <c r="E94" s="89">
        <f t="shared" ref="E94:L94" si="4">SUM(E95:E97)</f>
        <v>1560</v>
      </c>
      <c r="F94" s="89">
        <f t="shared" si="4"/>
        <v>0</v>
      </c>
      <c r="G94" s="89">
        <f t="shared" si="4"/>
        <v>0</v>
      </c>
      <c r="H94" s="89">
        <f t="shared" si="4"/>
        <v>5650</v>
      </c>
      <c r="I94" s="113">
        <f t="shared" si="4"/>
        <v>1560</v>
      </c>
      <c r="J94" s="89">
        <f t="shared" si="4"/>
        <v>0</v>
      </c>
      <c r="K94" s="89">
        <f t="shared" si="4"/>
        <v>0</v>
      </c>
      <c r="L94" s="89">
        <f t="shared" si="4"/>
        <v>5650</v>
      </c>
      <c r="M94" s="113">
        <f t="shared" ref="M94" si="5">SUM(M95:M97)</f>
        <v>1560</v>
      </c>
      <c r="N94" s="89"/>
      <c r="O94" s="89" t="s">
        <v>263</v>
      </c>
      <c r="P94" s="89" t="s">
        <v>252</v>
      </c>
    </row>
    <row r="95" spans="1:16" ht="40.799999999999997" customHeight="1" x14ac:dyDescent="0.3">
      <c r="A95" s="104" t="s">
        <v>52</v>
      </c>
      <c r="B95" s="134" t="s">
        <v>161</v>
      </c>
      <c r="C95" s="77"/>
      <c r="D95" s="77">
        <v>336</v>
      </c>
      <c r="E95" s="77"/>
      <c r="F95" s="77"/>
      <c r="G95" s="77"/>
      <c r="H95" s="77">
        <v>0</v>
      </c>
      <c r="I95" s="72"/>
      <c r="J95" s="77"/>
      <c r="K95" s="77"/>
      <c r="L95" s="77">
        <v>0</v>
      </c>
      <c r="M95" s="72"/>
      <c r="N95" s="77"/>
      <c r="O95" s="77" t="s">
        <v>264</v>
      </c>
      <c r="P95" s="77" t="s">
        <v>252</v>
      </c>
    </row>
    <row r="96" spans="1:16" ht="14.4" customHeight="1" x14ac:dyDescent="0.3">
      <c r="A96" s="165" t="s">
        <v>162</v>
      </c>
      <c r="B96" s="167" t="s">
        <v>53</v>
      </c>
      <c r="C96" s="77"/>
      <c r="D96" s="77">
        <v>4600</v>
      </c>
      <c r="E96" s="77">
        <v>1560</v>
      </c>
      <c r="F96" s="77"/>
      <c r="G96" s="77"/>
      <c r="H96" s="77">
        <v>4600</v>
      </c>
      <c r="I96" s="72">
        <v>1560</v>
      </c>
      <c r="J96" s="77"/>
      <c r="K96" s="77"/>
      <c r="L96" s="77">
        <v>4600</v>
      </c>
      <c r="M96" s="72">
        <v>1560</v>
      </c>
      <c r="N96" s="77"/>
      <c r="O96" s="77" t="s">
        <v>265</v>
      </c>
      <c r="P96" s="77" t="s">
        <v>252</v>
      </c>
    </row>
    <row r="97" spans="1:16" ht="36.6" customHeight="1" x14ac:dyDescent="0.3">
      <c r="A97" s="166"/>
      <c r="B97" s="168"/>
      <c r="C97" s="77"/>
      <c r="D97" s="77">
        <v>1050</v>
      </c>
      <c r="E97" s="77"/>
      <c r="F97" s="77"/>
      <c r="G97" s="77"/>
      <c r="H97" s="77">
        <v>1050</v>
      </c>
      <c r="I97" s="77"/>
      <c r="J97" s="77"/>
      <c r="K97" s="77"/>
      <c r="L97" s="77">
        <v>1050</v>
      </c>
      <c r="M97" s="77"/>
      <c r="N97" s="77"/>
      <c r="O97" s="77" t="s">
        <v>256</v>
      </c>
      <c r="P97" s="6" t="s">
        <v>252</v>
      </c>
    </row>
    <row r="98" spans="1:16" ht="34.200000000000003" x14ac:dyDescent="0.3">
      <c r="A98" s="90" t="s">
        <v>54</v>
      </c>
      <c r="B98" s="135" t="s">
        <v>55</v>
      </c>
      <c r="C98" s="6"/>
      <c r="D98" s="6">
        <f>SUM(D99:D100)</f>
        <v>1477</v>
      </c>
      <c r="E98" s="6">
        <f t="shared" ref="E98:M98" si="6">SUM(E99:E100)</f>
        <v>0</v>
      </c>
      <c r="F98" s="6">
        <f t="shared" si="6"/>
        <v>0</v>
      </c>
      <c r="G98" s="6">
        <f t="shared" si="6"/>
        <v>0</v>
      </c>
      <c r="H98" s="6">
        <f t="shared" si="6"/>
        <v>1477</v>
      </c>
      <c r="I98" s="6">
        <f t="shared" si="6"/>
        <v>0</v>
      </c>
      <c r="J98" s="6">
        <f t="shared" si="6"/>
        <v>0</v>
      </c>
      <c r="K98" s="6">
        <f t="shared" si="6"/>
        <v>0</v>
      </c>
      <c r="L98" s="6">
        <f t="shared" si="6"/>
        <v>1477</v>
      </c>
      <c r="M98" s="6">
        <f t="shared" si="6"/>
        <v>0</v>
      </c>
      <c r="N98" s="6"/>
      <c r="O98" s="6" t="s">
        <v>266</v>
      </c>
      <c r="P98" s="77" t="s">
        <v>252</v>
      </c>
    </row>
    <row r="99" spans="1:16" x14ac:dyDescent="0.3">
      <c r="A99" s="85" t="s">
        <v>56</v>
      </c>
      <c r="B99" s="134" t="s">
        <v>99</v>
      </c>
      <c r="C99" s="77"/>
      <c r="D99" s="77">
        <v>1100</v>
      </c>
      <c r="E99" s="77"/>
      <c r="F99" s="77"/>
      <c r="G99" s="77"/>
      <c r="H99" s="77">
        <v>1100</v>
      </c>
      <c r="I99" s="77"/>
      <c r="J99" s="77"/>
      <c r="K99" s="77"/>
      <c r="L99" s="77">
        <v>1100</v>
      </c>
      <c r="M99" s="77"/>
      <c r="N99" s="77"/>
      <c r="O99" s="77" t="s">
        <v>256</v>
      </c>
      <c r="P99" s="77" t="s">
        <v>252</v>
      </c>
    </row>
    <row r="100" spans="1:16" ht="36" x14ac:dyDescent="0.3">
      <c r="A100" s="85" t="s">
        <v>57</v>
      </c>
      <c r="B100" s="134" t="s">
        <v>58</v>
      </c>
      <c r="C100" s="77"/>
      <c r="D100" s="77">
        <v>377</v>
      </c>
      <c r="E100" s="77"/>
      <c r="F100" s="77"/>
      <c r="G100" s="77"/>
      <c r="H100" s="77">
        <v>377</v>
      </c>
      <c r="I100" s="77"/>
      <c r="J100" s="77"/>
      <c r="K100" s="77"/>
      <c r="L100" s="77">
        <v>377</v>
      </c>
      <c r="M100" s="77"/>
      <c r="N100" s="77"/>
      <c r="O100" s="77" t="s">
        <v>264</v>
      </c>
      <c r="P100" s="77" t="s">
        <v>252</v>
      </c>
    </row>
    <row r="101" spans="1:16" ht="57" x14ac:dyDescent="0.3">
      <c r="A101" s="86" t="s">
        <v>59</v>
      </c>
      <c r="B101" s="135" t="s">
        <v>163</v>
      </c>
      <c r="C101" s="6"/>
      <c r="D101" s="6">
        <v>2750</v>
      </c>
      <c r="E101" s="6"/>
      <c r="F101" s="6"/>
      <c r="G101" s="6"/>
      <c r="H101" s="6">
        <v>2750</v>
      </c>
      <c r="I101" s="6"/>
      <c r="J101" s="6"/>
      <c r="K101" s="6"/>
      <c r="L101" s="6">
        <v>2750</v>
      </c>
      <c r="M101" s="6"/>
      <c r="N101" s="6"/>
      <c r="O101" s="6" t="s">
        <v>267</v>
      </c>
      <c r="P101" s="6" t="s">
        <v>252</v>
      </c>
    </row>
    <row r="102" spans="1:16" ht="24" x14ac:dyDescent="0.3">
      <c r="A102" s="85" t="s">
        <v>60</v>
      </c>
      <c r="B102" s="134" t="s">
        <v>100</v>
      </c>
      <c r="C102" s="77"/>
      <c r="D102" s="77">
        <v>2750</v>
      </c>
      <c r="E102" s="77"/>
      <c r="F102" s="77"/>
      <c r="G102" s="77"/>
      <c r="H102" s="77">
        <v>2750</v>
      </c>
      <c r="I102" s="77"/>
      <c r="J102" s="77"/>
      <c r="K102" s="77"/>
      <c r="L102" s="77">
        <v>2750</v>
      </c>
      <c r="M102" s="77"/>
      <c r="N102" s="77"/>
      <c r="O102" s="77" t="s">
        <v>267</v>
      </c>
      <c r="P102" s="77" t="s">
        <v>252</v>
      </c>
    </row>
    <row r="103" spans="1:16" ht="45.6" x14ac:dyDescent="0.3">
      <c r="A103" s="86" t="s">
        <v>61</v>
      </c>
      <c r="B103" s="135" t="s">
        <v>164</v>
      </c>
      <c r="C103" s="39"/>
      <c r="D103" s="6">
        <f>SUM(D104:D107)</f>
        <v>5927.8</v>
      </c>
      <c r="E103" s="6">
        <f t="shared" ref="E103:M103" si="7">SUM(E104:E107)</f>
        <v>0</v>
      </c>
      <c r="F103" s="6">
        <f t="shared" si="7"/>
        <v>0</v>
      </c>
      <c r="G103" s="6">
        <f t="shared" si="7"/>
        <v>0</v>
      </c>
      <c r="H103" s="6">
        <f>SUM(H104:H107)</f>
        <v>5927.8</v>
      </c>
      <c r="I103" s="6">
        <f t="shared" si="7"/>
        <v>0</v>
      </c>
      <c r="J103" s="6">
        <f t="shared" si="7"/>
        <v>0</v>
      </c>
      <c r="K103" s="6">
        <f t="shared" si="7"/>
        <v>0</v>
      </c>
      <c r="L103" s="6">
        <f t="shared" si="7"/>
        <v>5927.8</v>
      </c>
      <c r="M103" s="6">
        <f t="shared" si="7"/>
        <v>0</v>
      </c>
      <c r="N103" s="6"/>
      <c r="O103" s="6" t="s">
        <v>268</v>
      </c>
      <c r="P103" s="6" t="s">
        <v>252</v>
      </c>
    </row>
    <row r="104" spans="1:16" ht="36" x14ac:dyDescent="0.3">
      <c r="A104" s="85" t="s">
        <v>62</v>
      </c>
      <c r="B104" s="134" t="s">
        <v>101</v>
      </c>
      <c r="C104" s="77"/>
      <c r="D104" s="77">
        <v>525</v>
      </c>
      <c r="E104" s="77"/>
      <c r="F104" s="77"/>
      <c r="G104" s="77"/>
      <c r="H104" s="77">
        <v>525</v>
      </c>
      <c r="I104" s="77"/>
      <c r="J104" s="77"/>
      <c r="K104" s="77"/>
      <c r="L104" s="77">
        <v>525</v>
      </c>
      <c r="M104" s="77"/>
      <c r="N104" s="91"/>
      <c r="O104" s="91" t="s">
        <v>269</v>
      </c>
      <c r="P104" s="89" t="s">
        <v>252</v>
      </c>
    </row>
    <row r="105" spans="1:16" ht="24" x14ac:dyDescent="0.3">
      <c r="A105" s="85" t="s">
        <v>63</v>
      </c>
      <c r="B105" s="134" t="s">
        <v>270</v>
      </c>
      <c r="C105" s="77"/>
      <c r="D105" s="77">
        <v>1200</v>
      </c>
      <c r="E105" s="77"/>
      <c r="F105" s="77"/>
      <c r="G105" s="77"/>
      <c r="H105" s="77">
        <v>1200</v>
      </c>
      <c r="I105" s="77"/>
      <c r="J105" s="77"/>
      <c r="K105" s="77"/>
      <c r="L105" s="77">
        <v>1200</v>
      </c>
      <c r="M105" s="77"/>
      <c r="N105" s="77"/>
      <c r="O105" s="77" t="s">
        <v>258</v>
      </c>
      <c r="P105" s="77" t="s">
        <v>252</v>
      </c>
    </row>
    <row r="106" spans="1:16" ht="24" x14ac:dyDescent="0.3">
      <c r="A106" s="85" t="s">
        <v>64</v>
      </c>
      <c r="B106" s="134" t="s">
        <v>102</v>
      </c>
      <c r="C106" s="77"/>
      <c r="D106" s="77">
        <v>2600</v>
      </c>
      <c r="E106" s="77"/>
      <c r="F106" s="77"/>
      <c r="G106" s="77"/>
      <c r="H106" s="77">
        <v>2600</v>
      </c>
      <c r="I106" s="77"/>
      <c r="J106" s="77"/>
      <c r="K106" s="77"/>
      <c r="L106" s="77">
        <v>2600</v>
      </c>
      <c r="M106" s="77"/>
      <c r="N106" s="77"/>
      <c r="O106" s="77" t="s">
        <v>258</v>
      </c>
      <c r="P106" s="77" t="s">
        <v>252</v>
      </c>
    </row>
    <row r="107" spans="1:16" ht="24" x14ac:dyDescent="0.3">
      <c r="A107" s="85" t="s">
        <v>65</v>
      </c>
      <c r="B107" s="134" t="s">
        <v>165</v>
      </c>
      <c r="C107" s="77"/>
      <c r="D107" s="77">
        <v>1602.8</v>
      </c>
      <c r="E107" s="77"/>
      <c r="F107" s="77"/>
      <c r="G107" s="77"/>
      <c r="H107" s="77">
        <v>1602.8</v>
      </c>
      <c r="I107" s="77"/>
      <c r="J107" s="77"/>
      <c r="K107" s="77"/>
      <c r="L107" s="77">
        <v>1602.8</v>
      </c>
      <c r="M107" s="77"/>
      <c r="N107" s="77"/>
      <c r="O107" s="77" t="s">
        <v>271</v>
      </c>
      <c r="P107" s="77" t="s">
        <v>252</v>
      </c>
    </row>
    <row r="108" spans="1:16" ht="14.4" customHeight="1" x14ac:dyDescent="0.3">
      <c r="A108" s="92"/>
      <c r="B108" s="36" t="s">
        <v>179</v>
      </c>
      <c r="C108" s="5"/>
      <c r="D108" s="6">
        <f>SUM(D76+D87+D94+D98+D101+D103)</f>
        <v>61919.73</v>
      </c>
      <c r="E108" s="6">
        <f t="shared" ref="E108:G108" si="8">SUM(E76+E87+E94+E98+E101+E103)</f>
        <v>1715</v>
      </c>
      <c r="F108" s="6">
        <f t="shared" si="8"/>
        <v>0</v>
      </c>
      <c r="G108" s="6">
        <f t="shared" si="8"/>
        <v>0</v>
      </c>
      <c r="H108" s="6">
        <f>SUM(H76+H87+H94+H98+H101+H103)</f>
        <v>55122.44</v>
      </c>
      <c r="I108" s="10">
        <f t="shared" ref="I108:M108" si="9">SUM(I76+I87+I94+I98+I101+I103)</f>
        <v>1715</v>
      </c>
      <c r="J108" s="6">
        <f t="shared" si="9"/>
        <v>0</v>
      </c>
      <c r="K108" s="6">
        <f t="shared" si="9"/>
        <v>0</v>
      </c>
      <c r="L108" s="6">
        <f t="shared" si="9"/>
        <v>55122.44</v>
      </c>
      <c r="M108" s="10">
        <f t="shared" si="9"/>
        <v>1715</v>
      </c>
      <c r="N108" s="6"/>
      <c r="O108" s="6"/>
      <c r="P108" s="6"/>
    </row>
    <row r="109" spans="1:16" ht="14.4" customHeight="1" x14ac:dyDescent="0.3">
      <c r="A109" s="184" t="s">
        <v>355</v>
      </c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6"/>
    </row>
    <row r="110" spans="1:16" ht="34.200000000000003" x14ac:dyDescent="0.3">
      <c r="A110" s="86" t="s">
        <v>66</v>
      </c>
      <c r="B110" s="93" t="s">
        <v>67</v>
      </c>
      <c r="C110" s="39"/>
      <c r="D110" s="6">
        <f>SUM(D111:D112)</f>
        <v>10481.4</v>
      </c>
      <c r="E110" s="6">
        <f t="shared" ref="E110:M110" si="10">SUM(E111:E112)</f>
        <v>550</v>
      </c>
      <c r="F110" s="6">
        <f t="shared" si="10"/>
        <v>0</v>
      </c>
      <c r="G110" s="6">
        <f t="shared" si="10"/>
        <v>0</v>
      </c>
      <c r="H110" s="6">
        <f t="shared" si="10"/>
        <v>10171.380000000001</v>
      </c>
      <c r="I110" s="10">
        <f t="shared" si="10"/>
        <v>550</v>
      </c>
      <c r="J110" s="6">
        <f t="shared" si="10"/>
        <v>0</v>
      </c>
      <c r="K110" s="6">
        <f t="shared" si="10"/>
        <v>0</v>
      </c>
      <c r="L110" s="6">
        <f t="shared" si="10"/>
        <v>10171.380000000001</v>
      </c>
      <c r="M110" s="10">
        <f t="shared" si="10"/>
        <v>550</v>
      </c>
      <c r="N110" s="6"/>
      <c r="O110" s="6" t="s">
        <v>281</v>
      </c>
      <c r="P110" s="6" t="s">
        <v>252</v>
      </c>
    </row>
    <row r="111" spans="1:16" ht="36" x14ac:dyDescent="0.3">
      <c r="A111" s="85" t="s">
        <v>68</v>
      </c>
      <c r="B111" s="84" t="s">
        <v>166</v>
      </c>
      <c r="C111" s="77"/>
      <c r="D111" s="77">
        <v>5500</v>
      </c>
      <c r="E111" s="77">
        <v>550</v>
      </c>
      <c r="F111" s="77"/>
      <c r="G111" s="77"/>
      <c r="H111" s="77">
        <v>5500</v>
      </c>
      <c r="I111" s="72">
        <v>550</v>
      </c>
      <c r="J111" s="77"/>
      <c r="K111" s="77"/>
      <c r="L111" s="77">
        <v>5500</v>
      </c>
      <c r="M111" s="72">
        <v>550</v>
      </c>
      <c r="N111" s="77"/>
      <c r="O111" s="77" t="s">
        <v>282</v>
      </c>
      <c r="P111" s="77" t="s">
        <v>252</v>
      </c>
    </row>
    <row r="112" spans="1:16" ht="36" x14ac:dyDescent="0.3">
      <c r="A112" s="85" t="s">
        <v>69</v>
      </c>
      <c r="B112" s="84" t="s">
        <v>103</v>
      </c>
      <c r="C112" s="77"/>
      <c r="D112" s="77">
        <v>4981.3999999999996</v>
      </c>
      <c r="E112" s="77"/>
      <c r="F112" s="77"/>
      <c r="G112" s="77"/>
      <c r="H112" s="77">
        <v>4671.38</v>
      </c>
      <c r="I112" s="72"/>
      <c r="J112" s="77"/>
      <c r="K112" s="77"/>
      <c r="L112" s="77">
        <v>4671.38</v>
      </c>
      <c r="M112" s="72"/>
      <c r="N112" s="77"/>
      <c r="O112" s="77" t="s">
        <v>283</v>
      </c>
      <c r="P112" s="6" t="s">
        <v>252</v>
      </c>
    </row>
    <row r="113" spans="1:16" ht="45.6" x14ac:dyDescent="0.3">
      <c r="A113" s="86" t="s">
        <v>70</v>
      </c>
      <c r="B113" s="93" t="s">
        <v>71</v>
      </c>
      <c r="C113" s="39"/>
      <c r="D113" s="39">
        <f>SUM(D114:D116)</f>
        <v>2459.6</v>
      </c>
      <c r="E113" s="39">
        <f t="shared" ref="E113:M113" si="11">SUM(E114:E116)</f>
        <v>0</v>
      </c>
      <c r="F113" s="39">
        <f t="shared" si="11"/>
        <v>0</v>
      </c>
      <c r="G113" s="39">
        <f t="shared" si="11"/>
        <v>0</v>
      </c>
      <c r="H113" s="39">
        <f t="shared" si="11"/>
        <v>2459.6</v>
      </c>
      <c r="I113" s="112">
        <f t="shared" si="11"/>
        <v>0</v>
      </c>
      <c r="J113" s="39">
        <f t="shared" si="11"/>
        <v>0</v>
      </c>
      <c r="K113" s="39">
        <f t="shared" si="11"/>
        <v>0</v>
      </c>
      <c r="L113" s="39">
        <f t="shared" si="11"/>
        <v>2459.6</v>
      </c>
      <c r="M113" s="112">
        <f t="shared" si="11"/>
        <v>0</v>
      </c>
      <c r="N113" s="39"/>
      <c r="O113" s="39" t="s">
        <v>284</v>
      </c>
      <c r="P113" s="39" t="s">
        <v>252</v>
      </c>
    </row>
    <row r="114" spans="1:16" ht="24" x14ac:dyDescent="0.3">
      <c r="A114" s="85" t="s">
        <v>72</v>
      </c>
      <c r="B114" s="84" t="s">
        <v>104</v>
      </c>
      <c r="C114" s="77"/>
      <c r="D114" s="77">
        <v>1363</v>
      </c>
      <c r="E114" s="77"/>
      <c r="F114" s="77"/>
      <c r="G114" s="77"/>
      <c r="H114" s="77">
        <v>1363</v>
      </c>
      <c r="I114" s="77"/>
      <c r="J114" s="77"/>
      <c r="K114" s="77"/>
      <c r="L114" s="77">
        <v>1363</v>
      </c>
      <c r="M114" s="77"/>
      <c r="N114" s="77"/>
      <c r="O114" s="77" t="s">
        <v>264</v>
      </c>
      <c r="P114" s="77" t="s">
        <v>252</v>
      </c>
    </row>
    <row r="115" spans="1:16" ht="34.799999999999997" customHeight="1" x14ac:dyDescent="0.3">
      <c r="A115" s="85" t="s">
        <v>73</v>
      </c>
      <c r="B115" s="84" t="s">
        <v>105</v>
      </c>
      <c r="C115" s="77"/>
      <c r="D115" s="77">
        <v>576.6</v>
      </c>
      <c r="E115" s="77"/>
      <c r="F115" s="77"/>
      <c r="G115" s="77"/>
      <c r="H115" s="77">
        <v>576.6</v>
      </c>
      <c r="I115" s="77"/>
      <c r="J115" s="77"/>
      <c r="K115" s="77"/>
      <c r="L115" s="77">
        <v>576.6</v>
      </c>
      <c r="M115" s="77"/>
      <c r="N115" s="77"/>
      <c r="O115" s="77" t="s">
        <v>258</v>
      </c>
      <c r="P115" s="77" t="s">
        <v>252</v>
      </c>
    </row>
    <row r="116" spans="1:16" ht="35.4" customHeight="1" x14ac:dyDescent="0.3">
      <c r="A116" s="85" t="s">
        <v>74</v>
      </c>
      <c r="B116" s="84" t="s">
        <v>106</v>
      </c>
      <c r="C116" s="77"/>
      <c r="D116" s="77">
        <v>520</v>
      </c>
      <c r="E116" s="77"/>
      <c r="F116" s="77"/>
      <c r="G116" s="77"/>
      <c r="H116" s="77">
        <v>520</v>
      </c>
      <c r="I116" s="77"/>
      <c r="J116" s="77"/>
      <c r="K116" s="77"/>
      <c r="L116" s="77">
        <v>520</v>
      </c>
      <c r="M116" s="77"/>
      <c r="N116" s="77"/>
      <c r="O116" s="77" t="s">
        <v>258</v>
      </c>
      <c r="P116" s="77" t="s">
        <v>252</v>
      </c>
    </row>
    <row r="117" spans="1:16" ht="45" customHeight="1" x14ac:dyDescent="0.3">
      <c r="A117" s="94" t="s">
        <v>107</v>
      </c>
      <c r="B117" s="83" t="s">
        <v>108</v>
      </c>
      <c r="C117" s="77"/>
      <c r="D117" s="6">
        <v>21700</v>
      </c>
      <c r="E117" s="77"/>
      <c r="F117" s="77"/>
      <c r="G117" s="77"/>
      <c r="H117" s="6">
        <f>H118</f>
        <v>21700</v>
      </c>
      <c r="I117" s="77"/>
      <c r="J117" s="77"/>
      <c r="K117" s="77"/>
      <c r="L117" s="6">
        <f>L118</f>
        <v>21700</v>
      </c>
      <c r="M117" s="77"/>
      <c r="N117" s="77"/>
      <c r="O117" s="77" t="s">
        <v>285</v>
      </c>
      <c r="P117" s="5" t="s">
        <v>252</v>
      </c>
    </row>
    <row r="118" spans="1:16" ht="39" customHeight="1" x14ac:dyDescent="0.3">
      <c r="A118" s="85" t="s">
        <v>110</v>
      </c>
      <c r="B118" s="61" t="s">
        <v>109</v>
      </c>
      <c r="C118" s="77"/>
      <c r="D118" s="77">
        <v>21700</v>
      </c>
      <c r="E118" s="77"/>
      <c r="F118" s="77"/>
      <c r="G118" s="77"/>
      <c r="H118" s="77">
        <v>21700</v>
      </c>
      <c r="I118" s="77"/>
      <c r="J118" s="77"/>
      <c r="K118" s="77"/>
      <c r="L118" s="77">
        <v>21700</v>
      </c>
      <c r="M118" s="77"/>
      <c r="N118" s="77"/>
      <c r="O118" s="77" t="s">
        <v>285</v>
      </c>
      <c r="P118" s="5" t="s">
        <v>252</v>
      </c>
    </row>
    <row r="119" spans="1:16" ht="34.799999999999997" customHeight="1" x14ac:dyDescent="0.3">
      <c r="A119" s="85"/>
      <c r="B119" s="35" t="s">
        <v>178</v>
      </c>
      <c r="C119" s="6"/>
      <c r="D119" s="41">
        <f>SUM(D110+D113+D117)</f>
        <v>34641</v>
      </c>
      <c r="E119" s="41">
        <f t="shared" ref="E119:M119" si="12">SUM(E110+E113+E117)</f>
        <v>550</v>
      </c>
      <c r="F119" s="41">
        <f t="shared" si="12"/>
        <v>0</v>
      </c>
      <c r="G119" s="41">
        <f t="shared" si="12"/>
        <v>0</v>
      </c>
      <c r="H119" s="41">
        <f t="shared" si="12"/>
        <v>34330.980000000003</v>
      </c>
      <c r="I119" s="41">
        <f t="shared" si="12"/>
        <v>550</v>
      </c>
      <c r="J119" s="41">
        <f t="shared" si="12"/>
        <v>0</v>
      </c>
      <c r="K119" s="41">
        <f t="shared" si="12"/>
        <v>0</v>
      </c>
      <c r="L119" s="41">
        <f t="shared" si="12"/>
        <v>34330.980000000003</v>
      </c>
      <c r="M119" s="41">
        <f t="shared" si="12"/>
        <v>550</v>
      </c>
      <c r="N119" s="41"/>
      <c r="O119" s="41"/>
      <c r="P119" s="41"/>
    </row>
    <row r="120" spans="1:16" ht="30" customHeight="1" x14ac:dyDescent="0.3">
      <c r="A120" s="162" t="s">
        <v>111</v>
      </c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4"/>
    </row>
    <row r="121" spans="1:16" ht="45" customHeight="1" x14ac:dyDescent="0.3">
      <c r="A121" s="86" t="s">
        <v>75</v>
      </c>
      <c r="B121" s="135" t="s">
        <v>76</v>
      </c>
      <c r="C121" s="6"/>
      <c r="D121" s="6">
        <f>SUM(D122:D125)</f>
        <v>32190</v>
      </c>
      <c r="E121" s="6">
        <v>340</v>
      </c>
      <c r="F121" s="6">
        <f>SUM(F122:F126)</f>
        <v>0</v>
      </c>
      <c r="G121" s="6">
        <f>SUM(G122:G126)</f>
        <v>0</v>
      </c>
      <c r="H121" s="6">
        <f>H122+H123+H124+H125</f>
        <v>32185.85</v>
      </c>
      <c r="I121" s="10">
        <f>SUM(I122:I126)</f>
        <v>340</v>
      </c>
      <c r="J121" s="6">
        <f>SUM(J122:J126)</f>
        <v>0</v>
      </c>
      <c r="K121" s="6">
        <f>SUM(K122:K126)</f>
        <v>0</v>
      </c>
      <c r="L121" s="6">
        <f>SUM(L122:L125)</f>
        <v>32185.85</v>
      </c>
      <c r="M121" s="10">
        <f>SUM(M122:M126)</f>
        <v>340</v>
      </c>
      <c r="N121" s="6"/>
      <c r="O121" s="6" t="s">
        <v>272</v>
      </c>
      <c r="P121" s="6" t="s">
        <v>252</v>
      </c>
    </row>
    <row r="122" spans="1:16" ht="81" customHeight="1" x14ac:dyDescent="0.3">
      <c r="A122" s="85" t="s">
        <v>77</v>
      </c>
      <c r="B122" s="134" t="s">
        <v>167</v>
      </c>
      <c r="C122" s="77"/>
      <c r="D122" s="77">
        <v>830</v>
      </c>
      <c r="E122" s="77"/>
      <c r="F122" s="77"/>
      <c r="G122" s="77"/>
      <c r="H122" s="77">
        <v>825.85</v>
      </c>
      <c r="I122" s="72"/>
      <c r="J122" s="77"/>
      <c r="K122" s="77"/>
      <c r="L122" s="77">
        <v>825.85</v>
      </c>
      <c r="M122" s="72"/>
      <c r="N122" s="77"/>
      <c r="O122" s="77" t="s">
        <v>258</v>
      </c>
      <c r="P122" s="6" t="s">
        <v>252</v>
      </c>
    </row>
    <row r="123" spans="1:16" ht="50.4" customHeight="1" x14ac:dyDescent="0.3">
      <c r="A123" s="85" t="s">
        <v>78</v>
      </c>
      <c r="B123" s="134" t="s">
        <v>168</v>
      </c>
      <c r="C123" s="77"/>
      <c r="D123" s="77">
        <v>2300</v>
      </c>
      <c r="E123" s="77">
        <v>340</v>
      </c>
      <c r="F123" s="77"/>
      <c r="G123" s="77"/>
      <c r="H123" s="77">
        <v>2300</v>
      </c>
      <c r="I123" s="72">
        <v>340</v>
      </c>
      <c r="J123" s="77"/>
      <c r="K123" s="77"/>
      <c r="L123" s="77">
        <v>2300</v>
      </c>
      <c r="M123" s="72">
        <v>340</v>
      </c>
      <c r="N123" s="77"/>
      <c r="O123" s="77" t="s">
        <v>273</v>
      </c>
      <c r="P123" s="77" t="s">
        <v>252</v>
      </c>
    </row>
    <row r="124" spans="1:16" ht="43.8" customHeight="1" x14ac:dyDescent="0.3">
      <c r="A124" s="85" t="s">
        <v>112</v>
      </c>
      <c r="B124" s="134" t="s">
        <v>169</v>
      </c>
      <c r="C124" s="77"/>
      <c r="D124" s="77">
        <v>1000</v>
      </c>
      <c r="E124" s="77"/>
      <c r="F124" s="77"/>
      <c r="G124" s="77"/>
      <c r="H124" s="77">
        <v>1000</v>
      </c>
      <c r="I124" s="77"/>
      <c r="J124" s="77"/>
      <c r="K124" s="77"/>
      <c r="L124" s="77">
        <v>1000</v>
      </c>
      <c r="M124" s="77"/>
      <c r="N124" s="77"/>
      <c r="O124" s="77" t="s">
        <v>274</v>
      </c>
      <c r="P124" s="77" t="s">
        <v>252</v>
      </c>
    </row>
    <row r="125" spans="1:16" ht="54" customHeight="1" x14ac:dyDescent="0.3">
      <c r="A125" s="165" t="s">
        <v>79</v>
      </c>
      <c r="B125" s="167" t="s">
        <v>80</v>
      </c>
      <c r="C125" s="169"/>
      <c r="D125" s="171">
        <v>28060</v>
      </c>
      <c r="E125" s="171"/>
      <c r="F125" s="171"/>
      <c r="G125" s="171"/>
      <c r="H125" s="171">
        <v>28060</v>
      </c>
      <c r="I125" s="171"/>
      <c r="J125" s="171"/>
      <c r="K125" s="171"/>
      <c r="L125" s="171">
        <v>28060</v>
      </c>
      <c r="M125" s="171"/>
      <c r="N125" s="91"/>
      <c r="O125" s="91" t="s">
        <v>275</v>
      </c>
      <c r="P125" s="107" t="s">
        <v>252</v>
      </c>
    </row>
    <row r="126" spans="1:16" ht="1.2" hidden="1" customHeight="1" x14ac:dyDescent="0.3">
      <c r="A126" s="166"/>
      <c r="B126" s="168"/>
      <c r="C126" s="170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08"/>
      <c r="O126" s="108"/>
      <c r="P126" s="109"/>
    </row>
    <row r="127" spans="1:16" ht="57.6" customHeight="1" x14ac:dyDescent="0.3">
      <c r="A127" s="86" t="s">
        <v>81</v>
      </c>
      <c r="B127" s="135" t="s">
        <v>83</v>
      </c>
      <c r="C127" s="39"/>
      <c r="D127" s="6">
        <f>SUM(D128:D129)</f>
        <v>1900.75</v>
      </c>
      <c r="E127" s="6"/>
      <c r="F127" s="6"/>
      <c r="G127" s="6"/>
      <c r="H127" s="6">
        <f>H128+H129</f>
        <v>1785.95</v>
      </c>
      <c r="I127" s="6"/>
      <c r="J127" s="6"/>
      <c r="K127" s="6"/>
      <c r="L127" s="6">
        <f>L128+L129</f>
        <v>1785.95</v>
      </c>
      <c r="M127" s="6"/>
      <c r="N127" s="6"/>
      <c r="O127" s="6" t="s">
        <v>276</v>
      </c>
      <c r="P127" s="77" t="s">
        <v>252</v>
      </c>
    </row>
    <row r="128" spans="1:16" ht="58.5" customHeight="1" x14ac:dyDescent="0.3">
      <c r="A128" s="92" t="s">
        <v>82</v>
      </c>
      <c r="B128" s="136" t="s">
        <v>277</v>
      </c>
      <c r="C128" s="110"/>
      <c r="D128" s="110">
        <v>1300.75</v>
      </c>
      <c r="E128" s="110"/>
      <c r="F128" s="77"/>
      <c r="G128" s="77"/>
      <c r="H128" s="77">
        <v>1300.75</v>
      </c>
      <c r="I128" s="110"/>
      <c r="J128" s="77"/>
      <c r="K128" s="77"/>
      <c r="L128" s="77">
        <v>1300.75</v>
      </c>
      <c r="M128" s="110"/>
      <c r="N128" s="110"/>
      <c r="O128" s="110" t="s">
        <v>278</v>
      </c>
      <c r="P128" s="77" t="s">
        <v>252</v>
      </c>
    </row>
    <row r="129" spans="1:16" ht="64.5" customHeight="1" x14ac:dyDescent="0.3">
      <c r="A129" s="92" t="s">
        <v>170</v>
      </c>
      <c r="B129" s="137" t="s">
        <v>279</v>
      </c>
      <c r="C129" s="110"/>
      <c r="D129" s="110">
        <v>600</v>
      </c>
      <c r="E129" s="110"/>
      <c r="F129" s="77"/>
      <c r="G129" s="77"/>
      <c r="H129" s="77">
        <v>485.2</v>
      </c>
      <c r="I129" s="110"/>
      <c r="J129" s="77"/>
      <c r="K129" s="77"/>
      <c r="L129" s="77">
        <v>485.2</v>
      </c>
      <c r="M129" s="110"/>
      <c r="N129" s="110"/>
      <c r="O129" s="110" t="s">
        <v>280</v>
      </c>
      <c r="P129" s="77" t="s">
        <v>252</v>
      </c>
    </row>
    <row r="130" spans="1:16" ht="26.4" customHeight="1" x14ac:dyDescent="0.3">
      <c r="A130" s="92"/>
      <c r="B130" s="36" t="s">
        <v>177</v>
      </c>
      <c r="C130" s="39"/>
      <c r="D130" s="40">
        <f t="shared" ref="D130:M130" si="13">SUM(D121+D127)</f>
        <v>34090.75</v>
      </c>
      <c r="E130" s="40">
        <f t="shared" si="13"/>
        <v>340</v>
      </c>
      <c r="F130" s="40">
        <f t="shared" si="13"/>
        <v>0</v>
      </c>
      <c r="G130" s="40">
        <f t="shared" si="13"/>
        <v>0</v>
      </c>
      <c r="H130" s="40">
        <f t="shared" si="13"/>
        <v>33971.799999999996</v>
      </c>
      <c r="I130" s="111">
        <f t="shared" si="13"/>
        <v>340</v>
      </c>
      <c r="J130" s="40">
        <f t="shared" si="13"/>
        <v>0</v>
      </c>
      <c r="K130" s="40">
        <f t="shared" si="13"/>
        <v>0</v>
      </c>
      <c r="L130" s="40">
        <f t="shared" si="13"/>
        <v>33971.799999999996</v>
      </c>
      <c r="M130" s="111">
        <f t="shared" si="13"/>
        <v>340</v>
      </c>
      <c r="N130" s="40">
        <v>0</v>
      </c>
      <c r="O130" s="40"/>
      <c r="P130" s="40"/>
    </row>
    <row r="131" spans="1:16" ht="27" customHeight="1" x14ac:dyDescent="0.3">
      <c r="A131" s="162" t="s">
        <v>84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4"/>
    </row>
    <row r="132" spans="1:16" ht="72.599999999999994" customHeight="1" x14ac:dyDescent="0.3">
      <c r="A132" s="115" t="s">
        <v>92</v>
      </c>
      <c r="B132" s="116" t="s">
        <v>171</v>
      </c>
      <c r="C132" s="116"/>
      <c r="D132" s="10">
        <f>SUM(D133:D137)</f>
        <v>2085</v>
      </c>
      <c r="E132" s="119"/>
      <c r="F132" s="10"/>
      <c r="G132" s="10"/>
      <c r="H132" s="10">
        <f>SUM(H133:H137)</f>
        <v>1590.49</v>
      </c>
      <c r="I132" s="10"/>
      <c r="J132" s="10"/>
      <c r="K132" s="10"/>
      <c r="L132" s="10">
        <f>SUM(L133:L137)</f>
        <v>1590.49</v>
      </c>
      <c r="M132" s="10"/>
      <c r="N132" s="10"/>
      <c r="O132" s="24"/>
      <c r="P132" s="117" t="s">
        <v>356</v>
      </c>
    </row>
    <row r="133" spans="1:16" ht="100.2" customHeight="1" x14ac:dyDescent="0.3">
      <c r="A133" s="70" t="s">
        <v>172</v>
      </c>
      <c r="B133" s="73" t="s">
        <v>357</v>
      </c>
      <c r="C133" s="71"/>
      <c r="D133" s="72">
        <v>0</v>
      </c>
      <c r="E133" s="8"/>
      <c r="F133" s="72"/>
      <c r="G133" s="72"/>
      <c r="H133" s="72">
        <v>0</v>
      </c>
      <c r="I133" s="72"/>
      <c r="J133" s="72"/>
      <c r="K133" s="72"/>
      <c r="L133" s="72">
        <v>0</v>
      </c>
      <c r="M133" s="72"/>
      <c r="N133" s="72"/>
      <c r="O133" s="14"/>
      <c r="P133" s="65" t="s">
        <v>330</v>
      </c>
    </row>
    <row r="134" spans="1:16" ht="77.400000000000006" customHeight="1" x14ac:dyDescent="0.3">
      <c r="A134" s="70" t="s">
        <v>358</v>
      </c>
      <c r="B134" s="71" t="s">
        <v>359</v>
      </c>
      <c r="C134" s="71"/>
      <c r="D134" s="72">
        <v>400</v>
      </c>
      <c r="E134" s="8"/>
      <c r="F134" s="72"/>
      <c r="G134" s="72"/>
      <c r="H134" s="72">
        <v>230</v>
      </c>
      <c r="I134" s="72"/>
      <c r="J134" s="72"/>
      <c r="K134" s="72"/>
      <c r="L134" s="72">
        <v>230</v>
      </c>
      <c r="M134" s="72"/>
      <c r="N134" s="72"/>
      <c r="O134" s="14" t="s">
        <v>360</v>
      </c>
      <c r="P134" s="65" t="s">
        <v>361</v>
      </c>
    </row>
    <row r="135" spans="1:16" ht="72" customHeight="1" x14ac:dyDescent="0.3">
      <c r="A135" s="70" t="s">
        <v>362</v>
      </c>
      <c r="B135" s="71" t="s">
        <v>363</v>
      </c>
      <c r="C135" s="71"/>
      <c r="D135" s="72">
        <v>200</v>
      </c>
      <c r="E135" s="8"/>
      <c r="F135" s="72"/>
      <c r="G135" s="72"/>
      <c r="H135" s="72">
        <v>197.99</v>
      </c>
      <c r="I135" s="72"/>
      <c r="J135" s="72"/>
      <c r="K135" s="72"/>
      <c r="L135" s="72">
        <v>197.99</v>
      </c>
      <c r="M135" s="72"/>
      <c r="N135" s="72"/>
      <c r="O135" s="14" t="s">
        <v>364</v>
      </c>
      <c r="P135" s="65" t="s">
        <v>365</v>
      </c>
    </row>
    <row r="136" spans="1:16" ht="79.8" customHeight="1" x14ac:dyDescent="0.3">
      <c r="A136" s="70" t="s">
        <v>366</v>
      </c>
      <c r="B136" s="71" t="s">
        <v>367</v>
      </c>
      <c r="C136" s="71"/>
      <c r="D136" s="72">
        <v>1485</v>
      </c>
      <c r="E136" s="8"/>
      <c r="F136" s="72"/>
      <c r="G136" s="72"/>
      <c r="H136" s="72">
        <v>1162.5</v>
      </c>
      <c r="I136" s="72"/>
      <c r="J136" s="72"/>
      <c r="K136" s="72"/>
      <c r="L136" s="72">
        <v>1162.5</v>
      </c>
      <c r="M136" s="72"/>
      <c r="N136" s="72"/>
      <c r="O136" s="14" t="s">
        <v>368</v>
      </c>
      <c r="P136" s="65" t="s">
        <v>369</v>
      </c>
    </row>
    <row r="137" spans="1:16" ht="69.599999999999994" customHeight="1" x14ac:dyDescent="0.3">
      <c r="A137" s="70" t="s">
        <v>370</v>
      </c>
      <c r="B137" s="71" t="s">
        <v>371</v>
      </c>
      <c r="C137" s="71"/>
      <c r="D137" s="72">
        <v>0</v>
      </c>
      <c r="E137" s="8"/>
      <c r="F137" s="72"/>
      <c r="G137" s="72"/>
      <c r="H137" s="72">
        <v>0</v>
      </c>
      <c r="I137" s="72"/>
      <c r="J137" s="72"/>
      <c r="K137" s="72"/>
      <c r="L137" s="72">
        <v>0</v>
      </c>
      <c r="M137" s="72"/>
      <c r="N137" s="72"/>
      <c r="O137" s="14"/>
      <c r="P137" s="65" t="s">
        <v>330</v>
      </c>
    </row>
    <row r="138" spans="1:16" ht="62.4" customHeight="1" x14ac:dyDescent="0.3">
      <c r="A138" s="115" t="s">
        <v>93</v>
      </c>
      <c r="B138" s="116" t="s">
        <v>173</v>
      </c>
      <c r="C138" s="116"/>
      <c r="D138" s="10">
        <f>D139+D140+D141+D142+D143</f>
        <v>52545</v>
      </c>
      <c r="E138" s="119"/>
      <c r="F138" s="10"/>
      <c r="G138" s="10"/>
      <c r="H138" s="10">
        <f>H139+H140+H141+H142+H143</f>
        <v>52500.009999999995</v>
      </c>
      <c r="I138" s="10"/>
      <c r="J138" s="10"/>
      <c r="K138" s="10"/>
      <c r="L138" s="10">
        <f>L139+L140+L141+L142+L143</f>
        <v>52468.3</v>
      </c>
      <c r="M138" s="10"/>
      <c r="N138" s="10"/>
      <c r="O138" s="24"/>
      <c r="P138" s="120" t="s">
        <v>372</v>
      </c>
    </row>
    <row r="139" spans="1:16" ht="51" x14ac:dyDescent="0.3">
      <c r="A139" s="70" t="s">
        <v>194</v>
      </c>
      <c r="B139" s="71" t="s">
        <v>195</v>
      </c>
      <c r="C139" s="71"/>
      <c r="D139" s="72">
        <v>4720</v>
      </c>
      <c r="E139" s="8"/>
      <c r="F139" s="72"/>
      <c r="G139" s="72"/>
      <c r="H139" s="72">
        <v>4720</v>
      </c>
      <c r="I139" s="72"/>
      <c r="J139" s="72"/>
      <c r="K139" s="72"/>
      <c r="L139" s="72">
        <v>4720</v>
      </c>
      <c r="M139" s="72"/>
      <c r="N139" s="72"/>
      <c r="O139" s="14" t="s">
        <v>373</v>
      </c>
      <c r="P139" s="95" t="s">
        <v>221</v>
      </c>
    </row>
    <row r="140" spans="1:16" ht="70.2" customHeight="1" x14ac:dyDescent="0.3">
      <c r="A140" s="70" t="s">
        <v>196</v>
      </c>
      <c r="B140" s="71" t="s">
        <v>198</v>
      </c>
      <c r="C140" s="71"/>
      <c r="D140" s="72">
        <v>5500</v>
      </c>
      <c r="E140" s="8"/>
      <c r="F140" s="72"/>
      <c r="G140" s="72"/>
      <c r="H140" s="72">
        <v>5500</v>
      </c>
      <c r="I140" s="72"/>
      <c r="J140" s="72"/>
      <c r="K140" s="72"/>
      <c r="L140" s="72">
        <v>5500</v>
      </c>
      <c r="M140" s="72"/>
      <c r="N140" s="72"/>
      <c r="O140" s="14" t="s">
        <v>374</v>
      </c>
      <c r="P140" s="95" t="s">
        <v>221</v>
      </c>
    </row>
    <row r="141" spans="1:16" ht="94.2" customHeight="1" x14ac:dyDescent="0.3">
      <c r="A141" s="70" t="s">
        <v>197</v>
      </c>
      <c r="B141" s="71" t="s">
        <v>199</v>
      </c>
      <c r="C141" s="71"/>
      <c r="D141" s="72">
        <v>15125</v>
      </c>
      <c r="E141" s="8"/>
      <c r="F141" s="72"/>
      <c r="G141" s="72"/>
      <c r="H141" s="72">
        <v>15125</v>
      </c>
      <c r="I141" s="72"/>
      <c r="J141" s="72"/>
      <c r="K141" s="72"/>
      <c r="L141" s="72">
        <v>15125</v>
      </c>
      <c r="M141" s="72"/>
      <c r="N141" s="72"/>
      <c r="O141" s="14" t="s">
        <v>375</v>
      </c>
      <c r="P141" s="95" t="s">
        <v>221</v>
      </c>
    </row>
    <row r="142" spans="1:16" ht="91.8" x14ac:dyDescent="0.3">
      <c r="A142" s="70" t="s">
        <v>200</v>
      </c>
      <c r="B142" s="71" t="s">
        <v>201</v>
      </c>
      <c r="C142" s="71"/>
      <c r="D142" s="72">
        <v>7200</v>
      </c>
      <c r="E142" s="8"/>
      <c r="F142" s="72"/>
      <c r="G142" s="72"/>
      <c r="H142" s="72">
        <v>7186.39</v>
      </c>
      <c r="I142" s="72"/>
      <c r="J142" s="72"/>
      <c r="K142" s="72"/>
      <c r="L142" s="72">
        <v>7186.39</v>
      </c>
      <c r="M142" s="72"/>
      <c r="N142" s="72"/>
      <c r="O142" s="14" t="s">
        <v>376</v>
      </c>
      <c r="P142" s="95" t="s">
        <v>377</v>
      </c>
    </row>
    <row r="143" spans="1:16" ht="91.8" x14ac:dyDescent="0.3">
      <c r="A143" s="70" t="s">
        <v>378</v>
      </c>
      <c r="B143" s="71" t="s">
        <v>379</v>
      </c>
      <c r="C143" s="71"/>
      <c r="D143" s="72">
        <v>20000</v>
      </c>
      <c r="E143" s="8"/>
      <c r="F143" s="72"/>
      <c r="G143" s="72"/>
      <c r="H143" s="72">
        <v>19968.62</v>
      </c>
      <c r="I143" s="72"/>
      <c r="J143" s="72"/>
      <c r="K143" s="72"/>
      <c r="L143" s="72">
        <v>19936.91</v>
      </c>
      <c r="M143" s="72"/>
      <c r="N143" s="72"/>
      <c r="O143" s="14" t="s">
        <v>380</v>
      </c>
      <c r="P143" s="95" t="s">
        <v>381</v>
      </c>
    </row>
    <row r="144" spans="1:16" ht="74.400000000000006" customHeight="1" x14ac:dyDescent="0.3">
      <c r="A144" s="115" t="s">
        <v>94</v>
      </c>
      <c r="B144" s="116" t="s">
        <v>174</v>
      </c>
      <c r="C144" s="116"/>
      <c r="D144" s="10">
        <f>D145</f>
        <v>500</v>
      </c>
      <c r="E144" s="119"/>
      <c r="F144" s="10"/>
      <c r="G144" s="10"/>
      <c r="H144" s="10">
        <f>H145</f>
        <v>116</v>
      </c>
      <c r="I144" s="10"/>
      <c r="J144" s="10"/>
      <c r="K144" s="10"/>
      <c r="L144" s="10">
        <f>L145</f>
        <v>116</v>
      </c>
      <c r="M144" s="10"/>
      <c r="N144" s="10"/>
      <c r="O144" s="24"/>
      <c r="P144" s="120" t="s">
        <v>382</v>
      </c>
    </row>
    <row r="145" spans="1:18" ht="61.2" x14ac:dyDescent="0.3">
      <c r="A145" s="70" t="s">
        <v>175</v>
      </c>
      <c r="B145" s="71" t="s">
        <v>202</v>
      </c>
      <c r="C145" s="71"/>
      <c r="D145" s="72">
        <v>500</v>
      </c>
      <c r="E145" s="8"/>
      <c r="F145" s="72"/>
      <c r="G145" s="72"/>
      <c r="H145" s="72">
        <v>116</v>
      </c>
      <c r="I145" s="72"/>
      <c r="J145" s="72"/>
      <c r="K145" s="72"/>
      <c r="L145" s="72">
        <v>116</v>
      </c>
      <c r="M145" s="72"/>
      <c r="N145" s="72"/>
      <c r="O145" s="14" t="s">
        <v>383</v>
      </c>
      <c r="P145" s="95" t="s">
        <v>382</v>
      </c>
    </row>
    <row r="146" spans="1:18" x14ac:dyDescent="0.3">
      <c r="A146" s="100"/>
      <c r="B146" s="173" t="s">
        <v>176</v>
      </c>
      <c r="C146" s="174"/>
      <c r="D146" s="96">
        <f>SUM(D132,D138,D144)</f>
        <v>55130</v>
      </c>
      <c r="E146" s="8"/>
      <c r="F146" s="96"/>
      <c r="G146" s="96"/>
      <c r="H146" s="96">
        <f>SUM(H132,H138,H144)</f>
        <v>54206.499999999993</v>
      </c>
      <c r="I146" s="96"/>
      <c r="J146" s="96"/>
      <c r="K146" s="96"/>
      <c r="L146" s="96">
        <f>SUM(L132,L138,L144)</f>
        <v>54174.79</v>
      </c>
      <c r="M146" s="96"/>
      <c r="N146" s="96"/>
      <c r="O146" s="72"/>
      <c r="P146" s="99"/>
      <c r="Q146" s="187">
        <f>SUM(D20,D32,D45,D53)</f>
        <v>565494.02</v>
      </c>
      <c r="R146" s="187">
        <f>SUM(L20,L32,L45,L53)</f>
        <v>545432.31999999995</v>
      </c>
    </row>
    <row r="147" spans="1:18" x14ac:dyDescent="0.3">
      <c r="A147" s="101"/>
      <c r="B147" s="102" t="s">
        <v>385</v>
      </c>
      <c r="C147" s="103">
        <f>SUM(C20,C32)</f>
        <v>3434.4</v>
      </c>
      <c r="D147" s="103">
        <f>SUM(D20,D32,D45,D53,D74,D108,D119,D130,D146)</f>
        <v>1027103.26</v>
      </c>
      <c r="E147" s="40">
        <f>SUM(E45,E53,E108,E119,E130)</f>
        <v>83204.13</v>
      </c>
      <c r="F147" s="103">
        <f>SUM(F45)</f>
        <v>8579</v>
      </c>
      <c r="G147" s="103">
        <f>SUM(G20,G32)</f>
        <v>3404.78</v>
      </c>
      <c r="H147" s="106">
        <f>SUM(H20,H32,H45,H53,H74,H108,H119,H130,H146)</f>
        <v>1000500.817</v>
      </c>
      <c r="I147" s="103">
        <f>SUM(I45,I53,I108,I119,I130)</f>
        <v>115618.79</v>
      </c>
      <c r="J147" s="40">
        <f>SUM(J45)</f>
        <v>7833.42</v>
      </c>
      <c r="K147" s="40">
        <f>SUM(J45)</f>
        <v>7833.42</v>
      </c>
      <c r="L147" s="40">
        <f>SUM(L20,L32,L45,L53,L74,L108,L119,L130,L146)</f>
        <v>981616.62700000009</v>
      </c>
      <c r="M147" s="40">
        <f>SUM(M45,M53,M108,M119,M130)</f>
        <v>115618.79</v>
      </c>
      <c r="N147" s="40">
        <f>SUM(N45)</f>
        <v>7833.42</v>
      </c>
      <c r="O147" s="8"/>
      <c r="P147" s="8"/>
      <c r="Q147" s="187">
        <f>SUM(D20,C20,C32,D32,D45,E45,F45,D53,E53)</f>
        <v>658106.55000000005</v>
      </c>
      <c r="R147" s="187">
        <f>SUM(K20,L20,K32,L32,L45,M45,N45,L53,M53)</f>
        <v>669684.31000000006</v>
      </c>
    </row>
    <row r="148" spans="1:18" ht="118.5" customHeight="1" x14ac:dyDescent="0.3"/>
  </sheetData>
  <mergeCells count="36">
    <mergeCell ref="B146:C146"/>
    <mergeCell ref="M125:M126"/>
    <mergeCell ref="B75:P75"/>
    <mergeCell ref="A83:A85"/>
    <mergeCell ref="B83:B85"/>
    <mergeCell ref="A96:A97"/>
    <mergeCell ref="B96:B97"/>
    <mergeCell ref="A109:P109"/>
    <mergeCell ref="H125:H126"/>
    <mergeCell ref="I125:I126"/>
    <mergeCell ref="J125:J126"/>
    <mergeCell ref="K125:K126"/>
    <mergeCell ref="L125:L126"/>
    <mergeCell ref="A54:N54"/>
    <mergeCell ref="A46:N46"/>
    <mergeCell ref="A131:P131"/>
    <mergeCell ref="A120:P120"/>
    <mergeCell ref="A125:A126"/>
    <mergeCell ref="B125:B126"/>
    <mergeCell ref="C125:C126"/>
    <mergeCell ref="D125:D126"/>
    <mergeCell ref="E125:E126"/>
    <mergeCell ref="F125:F126"/>
    <mergeCell ref="G125:G126"/>
    <mergeCell ref="A33:N33"/>
    <mergeCell ref="A21:N21"/>
    <mergeCell ref="A8:N8"/>
    <mergeCell ref="C5:F5"/>
    <mergeCell ref="G5:J5"/>
    <mergeCell ref="K5:N5"/>
    <mergeCell ref="A4:A6"/>
    <mergeCell ref="B2:N2"/>
    <mergeCell ref="C4:F4"/>
    <mergeCell ref="G4:J4"/>
    <mergeCell ref="K4:N4"/>
    <mergeCell ref="B4:B6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2018-01-30T08:00:47Z</cp:lastPrinted>
  <dcterms:created xsi:type="dcterms:W3CDTF">2015-02-06T13:26:50Z</dcterms:created>
  <dcterms:modified xsi:type="dcterms:W3CDTF">2018-02-12T11:40:15Z</dcterms:modified>
</cp:coreProperties>
</file>