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0" yWindow="60" windowWidth="15480" windowHeight="114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Лист1!$4:$7</definedName>
  </definedNames>
  <calcPr calcId="145621"/>
</workbook>
</file>

<file path=xl/calcChain.xml><?xml version="1.0" encoding="utf-8"?>
<calcChain xmlns="http://schemas.openxmlformats.org/spreadsheetml/2006/main">
  <c r="D140" i="1" l="1"/>
  <c r="K131" i="1" l="1"/>
  <c r="F35" i="1" l="1"/>
  <c r="M44" i="1" l="1"/>
  <c r="D41" i="1"/>
  <c r="Q41" i="1"/>
  <c r="L41" i="1"/>
  <c r="D43" i="1" l="1"/>
  <c r="I51" i="1"/>
  <c r="I84" i="1" l="1"/>
  <c r="D84" i="1"/>
  <c r="D53" i="1"/>
  <c r="I53" i="1"/>
  <c r="Q53" i="1"/>
  <c r="G53" i="1"/>
  <c r="P35" i="1"/>
  <c r="K35" i="1"/>
  <c r="N33" i="1"/>
  <c r="K33" i="1"/>
  <c r="O33" i="1"/>
  <c r="I33" i="1"/>
  <c r="J33" i="1"/>
  <c r="D20" i="1"/>
  <c r="P20" i="1"/>
  <c r="K20" i="1"/>
  <c r="F20" i="1"/>
  <c r="K41" i="1"/>
  <c r="I41" i="1" s="1"/>
  <c r="F44" i="1" l="1"/>
  <c r="E140" i="1" l="1"/>
  <c r="P50" i="1" l="1"/>
  <c r="K50" i="1"/>
  <c r="N51" i="1"/>
  <c r="D51" i="1"/>
  <c r="N42" i="1"/>
  <c r="I42" i="1"/>
  <c r="N43" i="1"/>
  <c r="I43" i="1"/>
  <c r="N131" i="1"/>
  <c r="I131" i="1"/>
  <c r="D131" i="1"/>
  <c r="Q127" i="1"/>
  <c r="L127" i="1"/>
  <c r="G127" i="1"/>
  <c r="P118" i="1"/>
  <c r="P127" i="1" s="1"/>
  <c r="K118" i="1"/>
  <c r="K127" i="1" s="1"/>
  <c r="F118" i="1"/>
  <c r="F127" i="1" s="1"/>
  <c r="F116" i="1"/>
  <c r="P110" i="1"/>
  <c r="K110" i="1"/>
  <c r="F110" i="1"/>
  <c r="P107" i="1"/>
  <c r="P116" i="1" s="1"/>
  <c r="K107" i="1"/>
  <c r="K116" i="1" s="1"/>
  <c r="Q105" i="1"/>
  <c r="L105" i="1"/>
  <c r="G105" i="1"/>
  <c r="P100" i="1"/>
  <c r="P95" i="1"/>
  <c r="P91" i="1"/>
  <c r="P84" i="1"/>
  <c r="P73" i="1"/>
  <c r="K100" i="1"/>
  <c r="K95" i="1"/>
  <c r="K91" i="1"/>
  <c r="K84" i="1"/>
  <c r="K73" i="1"/>
  <c r="F100" i="1"/>
  <c r="F95" i="1"/>
  <c r="F91" i="1"/>
  <c r="F84" i="1"/>
  <c r="F73" i="1"/>
  <c r="D71" i="1" l="1"/>
  <c r="F61" i="1"/>
  <c r="F71" i="1"/>
  <c r="D57" i="1"/>
  <c r="P131" i="1"/>
  <c r="F131" i="1"/>
  <c r="F57" i="1"/>
  <c r="D33" i="1" l="1"/>
  <c r="D22" i="1"/>
  <c r="P33" i="1"/>
  <c r="N20" i="1"/>
  <c r="J20" i="1"/>
  <c r="I20" i="1"/>
  <c r="E20" i="1"/>
  <c r="J139" i="1" l="1"/>
  <c r="J140" i="1"/>
  <c r="L44" i="1" l="1"/>
  <c r="K44" i="1"/>
  <c r="Q44" i="1" l="1"/>
  <c r="K71" i="1" l="1"/>
  <c r="K139" i="1" l="1"/>
  <c r="P53" i="1"/>
  <c r="N53" i="1" s="1"/>
  <c r="K53" i="1"/>
  <c r="F53" i="1"/>
  <c r="Q140" i="1" l="1"/>
  <c r="P41" i="1"/>
  <c r="P44" i="1" l="1"/>
  <c r="N41" i="1"/>
  <c r="P139" i="1"/>
  <c r="P105" i="1"/>
  <c r="K105" i="1"/>
  <c r="K140" i="1" l="1"/>
  <c r="P71" i="1"/>
  <c r="P140" i="1" s="1"/>
  <c r="G44" i="1"/>
  <c r="E139" i="1"/>
  <c r="G140" i="1" l="1"/>
  <c r="D44" i="1"/>
  <c r="F105" i="1"/>
  <c r="F139" i="1"/>
  <c r="O139" i="1"/>
  <c r="O140" i="1" s="1"/>
  <c r="F140" i="1" l="1"/>
  <c r="L140" i="1"/>
</calcChain>
</file>

<file path=xl/comments1.xml><?xml version="1.0" encoding="utf-8"?>
<comments xmlns="http://schemas.openxmlformats.org/spreadsheetml/2006/main">
  <authors>
    <author>Татьяна Николаевна Чепрасова</author>
  </authors>
  <commentLis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Татьяна Николаевна Чепрасова: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<sst xmlns="http://schemas.openxmlformats.org/spreadsheetml/2006/main" count="495" uniqueCount="328">
  <si>
    <t>№</t>
  </si>
  <si>
    <t>Наименование ВЦП, основного мероприятия, мероприятия основного мероприятия, мероприятия ВЦП</t>
  </si>
  <si>
    <t>Федеральный бюджет</t>
  </si>
  <si>
    <t>Областной бюджет</t>
  </si>
  <si>
    <t>Местный бюджет</t>
  </si>
  <si>
    <t>Прочие источники</t>
  </si>
  <si>
    <t>Подпрограмма 1 «Гармонизация межнациональных и межконфессиональных отношений в Ленинградской области»</t>
  </si>
  <si>
    <t xml:space="preserve">Подпрограмма "Гармонизация межнациональных и межконфессиональных отношений в Ленинградской области" </t>
  </si>
  <si>
    <t>Комитет по МСУ, ММО ЛО</t>
  </si>
  <si>
    <t>Организационное, научное, методическое обеспечение и информационное сопровождение сферы межнациональных и межконфессиональных отношений</t>
  </si>
  <si>
    <t>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</t>
  </si>
  <si>
    <t>Организация проведения мероприятий, направленных на социально-культурную адаптацию мигрантов в Ленинградской области</t>
  </si>
  <si>
    <t>Подпрограмма 2 «Поддержка этнокультурной самобытности коренных малочисленных народов, проживающих на территории Ленинградской области»</t>
  </si>
  <si>
    <t>Подпрограмма «Поддержка этнокультурной самобытности коренных малочисленных народов, проживающих на территории Ленинградской области»</t>
  </si>
  <si>
    <t xml:space="preserve">2.1. </t>
  </si>
  <si>
    <t>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</t>
  </si>
  <si>
    <t xml:space="preserve">2.2. </t>
  </si>
  <si>
    <t>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области, и органов местного самоуправления муниципальных образований Ленинградской области</t>
  </si>
  <si>
    <t>2.3.</t>
  </si>
  <si>
    <t>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</t>
  </si>
  <si>
    <t>2.3.1.</t>
  </si>
  <si>
    <t>2.3.2.</t>
  </si>
  <si>
    <t>Подпрограмма 3 «Создание условий для эффективного выполнения органами местного самоуправления своих полномочий»</t>
  </si>
  <si>
    <t>Проведение совещаний, семинаров, научно-практических конференций с главами, главами администраций, депутатами и муниципальными служащими органов местного самоуправления муниципальных образований по актуальным проблемам, возникающим при решении вопросов местного значения и реализации переданных отдельных государственных полномочий</t>
  </si>
  <si>
    <t>Разработка и издание сборников нормативных правовых актов (в том числе типовых), аналитических, методических, справочных и информационных материалов, рекомендаций для органов местного самоуправления по вопросам местного значения и реализации переданных отдельных государственных полномочий</t>
  </si>
  <si>
    <t>Подпрограмма 4 «Развитие системы защиты прав потребителей в Ленинградской области»</t>
  </si>
  <si>
    <t>Организация и проведение обучающих семинаров по законодательству о защите прав потребителей для юридических лиц, индивидуальных предпринимателей и населения Ленинградской области</t>
  </si>
  <si>
    <t>Актуализация и расширение инфотеки</t>
  </si>
  <si>
    <t>Разработка и издание информационно-справочных материалов (справочников, брошюр, памяток) для населения, предпринимателей и юридических лиц по вопросам зашиты прав потребителей</t>
  </si>
  <si>
    <t>Подпрограмма 5 «Общество и власть»</t>
  </si>
  <si>
    <t>5.1.</t>
  </si>
  <si>
    <t>Комитет по печати и связям с общественностью (КПСО)</t>
  </si>
  <si>
    <t>5.2.</t>
  </si>
  <si>
    <t>КПСО</t>
  </si>
  <si>
    <t>5.3.</t>
  </si>
  <si>
    <t>5.4.</t>
  </si>
  <si>
    <t>5.5.</t>
  </si>
  <si>
    <t>6.1.</t>
  </si>
  <si>
    <t>Организация и проведение молодежных форумов и молодежных массовых мероприятий</t>
  </si>
  <si>
    <t>Комитет по молодежной политике Ленинградской области</t>
  </si>
  <si>
    <t>6.1.1.</t>
  </si>
  <si>
    <t>Государственное бюджетное учреждение Ленинградской области «Центр досуговых, оздоровительных и учебных программ «Молодежный»</t>
  </si>
  <si>
    <t>6.1.2.</t>
  </si>
  <si>
    <t>6.1.3.</t>
  </si>
  <si>
    <t>6.1.4.</t>
  </si>
  <si>
    <t>6.1.5.</t>
  </si>
  <si>
    <t>6.1.6.</t>
  </si>
  <si>
    <t>6.1.7.</t>
  </si>
  <si>
    <t>6.1.8.</t>
  </si>
  <si>
    <t>6.2.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</si>
  <si>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</si>
  <si>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6.2.1.</t>
  </si>
  <si>
    <t>6.2.2.</t>
  </si>
  <si>
    <t>Государственное бюджетное учреждений Ленинградской области «Центр досуговых, оздоровительных и учебных программ «Молодежный»</t>
  </si>
  <si>
    <t>6.2.3.</t>
  </si>
  <si>
    <t>6.2.4.</t>
  </si>
  <si>
    <t>6.2.5.</t>
  </si>
  <si>
    <t>6.2.6.</t>
  </si>
  <si>
    <t>Финал конкурса «Доброволец Ленинградской области»</t>
  </si>
  <si>
    <t>6.3. </t>
  </si>
  <si>
    <t>Реализация комплекса мер по содействию трудовой адаптации и занятости молодежи</t>
  </si>
  <si>
    <t>6.3.1.</t>
  </si>
  <si>
    <t>Реализация проекта "Губернаторский молодежный трудовой отряд", в том числе Фестиваль ГМТО и Спортивно-туристского слета ГМТО</t>
  </si>
  <si>
    <t>6.4.</t>
  </si>
  <si>
    <t>Реализация комплекса мер по поддержке молодых семей и пропаганде семейных ценностей</t>
  </si>
  <si>
    <t>6.4.1.</t>
  </si>
  <si>
    <t>6.4.2.</t>
  </si>
  <si>
    <t>Проведение семинаров по вопросам нравственности в семье в молодежной среде</t>
  </si>
  <si>
    <t>6.5. </t>
  </si>
  <si>
    <t>6.5.1.</t>
  </si>
  <si>
    <t>6.6.</t>
  </si>
  <si>
    <t>6.6.1.</t>
  </si>
  <si>
    <t>6.6.2.</t>
  </si>
  <si>
    <t>6.6.3.</t>
  </si>
  <si>
    <t>6.6.4.</t>
  </si>
  <si>
    <t>7.1. </t>
  </si>
  <si>
    <t>Реализация комплекса мер по сохранению исторической памяти</t>
  </si>
  <si>
    <t>7.1.1.</t>
  </si>
  <si>
    <t>7.1.2.</t>
  </si>
  <si>
    <t>7.2.</t>
  </si>
  <si>
    <t>Реализация комплекса мер по гражданско-патриотическому и духовно-нравственному воспитанию молодежи</t>
  </si>
  <si>
    <t>7.2.1.</t>
  </si>
  <si>
    <t>7.2.2.</t>
  </si>
  <si>
    <t>7.2.3.</t>
  </si>
  <si>
    <t>Государственное бюджетное учреждений Ленинградской области «Центр досуговых, оздоровительных и учебных программ «Молодежный</t>
  </si>
  <si>
    <t>8.1. </t>
  </si>
  <si>
    <t>Реализация комплекса мер по профилактике правонарушений и рискованного поведения в молодежной среде</t>
  </si>
  <si>
    <t>8.1.1.</t>
  </si>
  <si>
    <t>8.1.2.</t>
  </si>
  <si>
    <t>8.1.4.</t>
  </si>
  <si>
    <t>Мероприятия по профилактике правонарушений в молодежной среде</t>
  </si>
  <si>
    <t>8.2.</t>
  </si>
  <si>
    <t>8.2.1.</t>
  </si>
  <si>
    <t>Реализация комплекса мер по формированию культуры межэтнических и межконфессиональных отношений в молодежной среде</t>
  </si>
  <si>
    <t>Подпрограмма 9 «Государственная поддержка социально ориентированных некоммерческих организаций»</t>
  </si>
  <si>
    <t>1.1</t>
  </si>
  <si>
    <t>1.1.1</t>
  </si>
  <si>
    <t>1.1.2</t>
  </si>
  <si>
    <t>1.1.3</t>
  </si>
  <si>
    <t>1.2</t>
  </si>
  <si>
    <t>1.3</t>
  </si>
  <si>
    <t>4.1</t>
  </si>
  <si>
    <t>9.1</t>
  </si>
  <si>
    <t>9.2</t>
  </si>
  <si>
    <t>9.3</t>
  </si>
  <si>
    <t>в том числе</t>
  </si>
  <si>
    <t>Участник (ОИВ)</t>
  </si>
  <si>
    <t>Всего по государственной программе</t>
  </si>
  <si>
    <t>Участие в межрегиональных мероприятиях, Всероссийских мероприятиях, международных мероприятиях, проводимых Федеральным агентством по делам молодежи</t>
  </si>
  <si>
    <t>Молодежный образовательный форум «Ладога»</t>
  </si>
  <si>
    <t xml:space="preserve">Совет сельской молодежи Ленинградской области </t>
  </si>
  <si>
    <t xml:space="preserve">Организация и проведение спортивно-туристического слета молодежи Ленинградской области </t>
  </si>
  <si>
    <t xml:space="preserve">Поддержка КВН-движения в Ленинградской области </t>
  </si>
  <si>
    <t xml:space="preserve">Комитет по молодежной политике Ленинградской области </t>
  </si>
  <si>
    <t xml:space="preserve">Поддержка творческих молодежных проектов </t>
  </si>
  <si>
    <t>Конкурсы молодых семей</t>
  </si>
  <si>
    <t>Проведение областных тематических слетов</t>
  </si>
  <si>
    <t xml:space="preserve">Премии Губернатора Ленинградской области для поддержки тлантливой молодежи </t>
  </si>
  <si>
    <t>Областная тематическая смена "Творчество"</t>
  </si>
  <si>
    <t>Подпрограмма 7 «Патриотическое воспитание «Область Славы!»</t>
  </si>
  <si>
    <t xml:space="preserve">Мероприятия, посвященные памятным датам и событиям Ленинградской области </t>
  </si>
  <si>
    <t>Проведение мероприятий по гражданскому воспитанию молодежи</t>
  </si>
  <si>
    <t>Межрегиональная конференция руководителей поисковых отрядов</t>
  </si>
  <si>
    <t>Конференция "Нравственные ценности в современном мире"</t>
  </si>
  <si>
    <t>7.3.</t>
  </si>
  <si>
    <t>Реализация комплекса мер по военно-патриотическому воспитанию молодежи</t>
  </si>
  <si>
    <t>Проведение мероприятий по военно-патриотическому воспитанию молодежи</t>
  </si>
  <si>
    <t>7.3.1.</t>
  </si>
  <si>
    <t>Подпрограмма 8 «Профилактика асоциального поведения в молодежной среде»</t>
  </si>
  <si>
    <t>8.1.3.</t>
  </si>
  <si>
    <t>Реализация комплексной информационной кампании, направленной на укрепление единства российской нации</t>
  </si>
  <si>
    <t>1.2.1.</t>
  </si>
  <si>
    <t>1.2.2.</t>
  </si>
  <si>
    <t>Реализация мероприятий, направленных на распространение знаний о народах России, укрепление традиционных духовных и нравственных ценностей</t>
  </si>
  <si>
    <t>3.1.</t>
  </si>
  <si>
    <t>3.1.1.</t>
  </si>
  <si>
    <t xml:space="preserve">Научное и методическое обеспечение деятельности органов местного самоуправления Ленинградской области </t>
  </si>
  <si>
    <t>Организация ситемы  повышения квалификации лиц, замещающих муниципальные должности и должности муниципальной службы в органах местного самоуправления муниципальных образований Ленинградской области</t>
  </si>
  <si>
    <t>Организация проведения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</si>
  <si>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4.1.1.</t>
  </si>
  <si>
    <t>3.1.2.</t>
  </si>
  <si>
    <t>3.1.3.</t>
  </si>
  <si>
    <t>3.1.4.</t>
  </si>
  <si>
    <t>3.2.</t>
  </si>
  <si>
    <t xml:space="preserve">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 муниципальных районов и городского округа </t>
  </si>
  <si>
    <t xml:space="preserve">Государственная поддержка проектов местных инициатив граждан </t>
  </si>
  <si>
    <t>3.3.</t>
  </si>
  <si>
    <t>3.3.1.</t>
  </si>
  <si>
    <t>3.3.2.</t>
  </si>
  <si>
    <t xml:space="preserve">Субсидии бюджетам поселений на реализацию областного закона от 12.05.2015 № 42-оз"О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         </t>
  </si>
  <si>
    <t>Осуществление просветительской деятельности в области законодательства о защите прав потребителей</t>
  </si>
  <si>
    <t>4.1.2.</t>
  </si>
  <si>
    <t>4.1.3.</t>
  </si>
  <si>
    <t>4.2.</t>
  </si>
  <si>
    <t xml:space="preserve">Организация бесплатной юридической помощи по вопросам защиты прав потребителей </t>
  </si>
  <si>
    <t>4.2.1.</t>
  </si>
  <si>
    <t>Субсидии на обеспечение деятельности информационно-консультационных центров для потребителей</t>
  </si>
  <si>
    <t>4.2.2.</t>
  </si>
  <si>
    <t>Организация деятельности по информированию, консультированию населения Ленинградской области</t>
  </si>
  <si>
    <t>Повышение информационной открытости органов государственной власти Ленинградской области</t>
  </si>
  <si>
    <t>5.1.1.</t>
  </si>
  <si>
    <t>5.2.1.</t>
  </si>
  <si>
    <t>5.2.3.</t>
  </si>
  <si>
    <t>5.2.2.</t>
  </si>
  <si>
    <t>5.3.1.</t>
  </si>
  <si>
    <t>5.3.2.</t>
  </si>
  <si>
    <t>5.3.3.</t>
  </si>
  <si>
    <t>5.3.4.</t>
  </si>
  <si>
    <t>Поддержка средств массовой информации Ленинградской области и предприятий полиграфии</t>
  </si>
  <si>
    <t>Информационная, методическая и иная поддержка общественных совещательных органов</t>
  </si>
  <si>
    <t>5.4.1.</t>
  </si>
  <si>
    <t>5.4.2.</t>
  </si>
  <si>
    <t>Исследования общественного мнения и мониторинг информационного поля</t>
  </si>
  <si>
    <t>5.5.1.</t>
  </si>
  <si>
    <t>Поддержка молодежных инициатив Ленинградской области</t>
  </si>
  <si>
    <t>Форум молодежных СМИ</t>
  </si>
  <si>
    <t>Атрибутика и информационно-методическое обеспечение молодежной политики</t>
  </si>
  <si>
    <t>Молодежные мероприятия в сфере информационных технологий</t>
  </si>
  <si>
    <t>Проведение семинара для представителей добровольческих (волонтерских) движений, работающих с молодежью "Я хочу помочь!"</t>
  </si>
  <si>
    <t xml:space="preserve">Итоговый слет добровольцев (волонтеров) Ленинградской области </t>
  </si>
  <si>
    <t>Тематическая смена "Территория добра"</t>
  </si>
  <si>
    <t xml:space="preserve">Мероприятия, направленные на поддержку и развитие молодежного предпринимательства   </t>
  </si>
  <si>
    <t> 6.3.2.</t>
  </si>
  <si>
    <t>Реализация комплекса мер по созданию условий и возможностей для успешной социализации и самореализации молодежи</t>
  </si>
  <si>
    <t>Государственная поддержка творческой и талантливой молодежи</t>
  </si>
  <si>
    <t>Профильная смена «Школа лидера»</t>
  </si>
  <si>
    <t>Мероприятия по поддержке творческой и талантливой молодежи</t>
  </si>
  <si>
    <t>Мероприятия, посвященные памятным датам военной истории России</t>
  </si>
  <si>
    <t>Межрегиональная научно-практическая конференция «Наркомания, как проблема социального здоровья молодежи. Комплексные подходы к профилактике наркозависимости в подростковой среде»</t>
  </si>
  <si>
    <t>Мероприятия по профилактике здорового образа жизни</t>
  </si>
  <si>
    <t xml:space="preserve">Реализация областного проекта "Открытая сцена ЛО" </t>
  </si>
  <si>
    <t>Областная молодежная акция по укреплению Единства Российской нации</t>
  </si>
  <si>
    <t>8.2.2.</t>
  </si>
  <si>
    <t>Областной фестиваль молодежных клубов и центров "Мы вместе!", посвященный Дню народного Единства</t>
  </si>
  <si>
    <t>Создание условий для развития и эффективной деятельности социально ориентированных некоммерческих  организаций в Ленинградской области</t>
  </si>
  <si>
    <t>9.1.1.</t>
  </si>
  <si>
    <t>Государственная поддержка проектов и программ социально ориентированных некоммерческих  общественных организаций</t>
  </si>
  <si>
    <t>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</t>
  </si>
  <si>
    <t>9.3.1.</t>
  </si>
  <si>
    <t>Всего по подпрограмме 9</t>
  </si>
  <si>
    <t>Всего по подпрограмме 8</t>
  </si>
  <si>
    <t>Всего по подпрограмме 7</t>
  </si>
  <si>
    <t>Всего по подпрограмме 6</t>
  </si>
  <si>
    <t>Всего по подпрограмме 5</t>
  </si>
  <si>
    <t>Всего по подпрограмме 4</t>
  </si>
  <si>
    <t>Всего по подпрограмме 3</t>
  </si>
  <si>
    <t>Всего по подпрограмме 2</t>
  </si>
  <si>
    <t>Всего по подпрограмме 1</t>
  </si>
  <si>
    <t>1.</t>
  </si>
  <si>
    <t>1.2.3.</t>
  </si>
  <si>
    <t>Организация создания и реализации социальной рекламы и социально значимых проектов в средствах массовой  информации и в сфере книгоизданияв т.ч.:</t>
  </si>
  <si>
    <t>Разработка  и реализация общественно значимых и социально значимых  проектов в средствах массовой информации</t>
  </si>
  <si>
    <t>Субсидии на реализацию социально значимых проектов в сфере книгоиздания</t>
  </si>
  <si>
    <t>Организация и проведение творческих и информационных  мероприятий для  представителей  медиа-сферы Ленинградской  области и организация участия медиа-сферы  Ленинградской области в мероприятиях</t>
  </si>
  <si>
    <t>Организация выпуска  информационно-справочной и методической полиграфической продукции для средств  массовой информации  Ленинградской области</t>
  </si>
  <si>
    <t>Субсидии в целях возмещения затрат в связи с производством продукции телерадиокомпаниями</t>
  </si>
  <si>
    <t>Субсидии в целях возмещения затрат в связи с производством периодических печатных изданий</t>
  </si>
  <si>
    <t xml:space="preserve">КПСО  </t>
  </si>
  <si>
    <t>Организационная поддержка деятельности консультативных советов, созданных при  Губернаторе Ленинградской области</t>
  </si>
  <si>
    <t>Обеспечение деятельности Общественной  палаты Ленинградской области</t>
  </si>
  <si>
    <t>Организация  научных, аналитических и социологических  исследований</t>
  </si>
  <si>
    <t>Информационная и консультационная, методическая  и иная поддержка социально ориентированных некоммерческих организацй</t>
  </si>
  <si>
    <t>9.2.1.</t>
  </si>
  <si>
    <t>Субсидии некоммерческим организациям в сфере социальной поддержки ветеранов</t>
  </si>
  <si>
    <t>9.2.2.</t>
  </si>
  <si>
    <t>9.2.3.</t>
  </si>
  <si>
    <t>Субсидии некоммерческим организациям в сфере социальной поддержки детей</t>
  </si>
  <si>
    <t>Иные межбюджетные трансферты на оказание финансовой помощи  советам ветеранов  войны, труда, Вооруженных  Сил,  правоохранительных органов, жителей блокадного Ленинграда и  бывших малолетних узников фашистских лагерей</t>
  </si>
  <si>
    <t>9.2.4.</t>
  </si>
  <si>
    <t>Субсидии  социально  ориентированным некоммерческим организациям в сфере  развития гражданского общества</t>
  </si>
  <si>
    <t>Субсидии  социально  ориентированным некоммерческим организациям в сфере  развития гражданского общества (ср-ва ФБ  2015 года)</t>
  </si>
  <si>
    <t>Организация постоянного мониторинга и анализа деятельности социально ориентированных  некоммерческих организаций</t>
  </si>
  <si>
    <t>Государственное бюджетное учреждение Ленинградской области «Центр военно-патриотического воспитания и подготовки граждан (молодежи) к военной службе "Патриот"</t>
  </si>
  <si>
    <t>Субсидии бюджетам поселений на реализацию областного закона                  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</si>
  <si>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                                                                                                    Отчет о реализации государственной программы
Наименование государственной программы: «Устойчивое общественное развитие в Ленинградской области»
Отчетный период: январь-декабрь 2016 года
Ответственный исполнитель: Комитет по местному самоуправлению, межнациональным и межконфессиональным отношениям Ленинградской области
</t>
  </si>
  <si>
    <t>Всего</t>
  </si>
  <si>
    <t>Результат</t>
  </si>
  <si>
    <t>Мероприятия подпрог-раммы выполенены. Обеспечение реализации мероприятий, направленных на гармонизацию межнациональных и межконфессиональных отношений в Ленинградской области - 100 %.</t>
  </si>
  <si>
    <t xml:space="preserve">   </t>
  </si>
  <si>
    <t>Основное мероприятие выполнено. Доля граждан, положительно оценивающих состояние межнациональных отношений, в общем количестве граждан Российской Федерации, проживающих в Ленинградской области - не менее 82,1 %</t>
  </si>
  <si>
    <t>Содействие развитию сферы межнациональных и межконфессиональных отношений</t>
  </si>
  <si>
    <t>Мероприятие выполнено. 9 мероприятий/реализованных проектов</t>
  </si>
  <si>
    <t xml:space="preserve">2 380,0 </t>
  </si>
  <si>
    <t>Мероприятие выполнено.  3 наименования  полиграфической продукции                                                    36  информационных материалов в СМИ , изготовление 1 макета (Этноконфессионального атласа)</t>
  </si>
  <si>
    <t>Создание и сопровождение системы мониторинга состояния межнациональных отношений и раннего предупреждения межнациональных конфликтов</t>
  </si>
  <si>
    <t>2 364,74</t>
  </si>
  <si>
    <t>Мероприятие выполнено. 1 социологический опрос /                                                             подключение к 1 системе</t>
  </si>
  <si>
    <t>1.1.4</t>
  </si>
  <si>
    <t>Реализация мероприятий федеральной целевой программы "Укрепление единства российской нации и этнокультурное развитие народов России (2014 - 2020 годы)"</t>
  </si>
  <si>
    <t>Мероприятие выполнено.  6 проектов    /                      4 анимационных роликов/  2 фильма (в том числе за счет средств ФБ)</t>
  </si>
  <si>
    <t>Комитет по МСУ, ММО ЛО, ГКУ ЛО "ДДЛО"</t>
  </si>
  <si>
    <t>Основное мероприятие выполнено. Уровень толерантного отношения к представителям другой национальности - не менее 70,0 %</t>
  </si>
  <si>
    <t>Создание условий для развития взаимодействия представителей  различных конфессий и национальностей</t>
  </si>
  <si>
    <t xml:space="preserve">Мероприятие выполнено.  6 мероприятий/проектов, в том числе за счет средств экономии областного бюджета; 8 мероприятий за счет сметы ГКУ "ДД ЛО"                                                                 </t>
  </si>
  <si>
    <t>Содействие проведению торжественных мероприятий, приуроченных к памятным и праздничным датам в истории народов России</t>
  </si>
  <si>
    <t xml:space="preserve">1 000,0 </t>
  </si>
  <si>
    <t>Мероприятие выполнено. 1 мероприятие</t>
  </si>
  <si>
    <t>Реализация мероприятий федеральной целевой программы "Укрепление единства российской нации и этнокультурное развитие народов России (2014 - 2020 годы)</t>
  </si>
  <si>
    <t>Мероприятие выполнено. Количество лиц, принявших участие в мероприятиях - 80791 человек/5 мероприятий,в том числе за счет средств экономии областного бюджета</t>
  </si>
  <si>
    <t xml:space="preserve">Основное мероприятие выполнено. 7 проектов, в том числе за счет средств экономии областного бюджета </t>
  </si>
  <si>
    <t>Фактическое финансированиегосударственной  программы   на 01.01.2017 (тыс. руб.)</t>
  </si>
  <si>
    <t>Объем финансового обеспечения государственной программы в 2016 году (тыс. руб.)</t>
  </si>
  <si>
    <t>Мероприятия подпрограммы выполнены</t>
  </si>
  <si>
    <t xml:space="preserve">4 000,0 </t>
  </si>
  <si>
    <t>Основное мероприятие выполнено. Численность участников мероприятий, направленных на этнокультурное развитие народов России и поддержку языкового многообразия составило 29,8 тыс. человек</t>
  </si>
  <si>
    <t>2.1.1</t>
  </si>
  <si>
    <t>Обеспечение реализации комплексных программ (проектов) по сохранению этнической самобытности коренных малочисленных народов Ленинградской области</t>
  </si>
  <si>
    <t xml:space="preserve">Мероприятие выполнено. Проведение 5 комплексных программ (проектов) </t>
  </si>
  <si>
    <t>2.1.2</t>
  </si>
  <si>
    <t>Этнокультурное развитие народов, проживающих на территории Ленинградской области</t>
  </si>
  <si>
    <t>Мероприятие выполнено. 4мероприятия (проекта)</t>
  </si>
  <si>
    <t>2.1.3</t>
  </si>
  <si>
    <t>Реализация мероприятий федеральной целевой программы «Укрепление единства российской нации и этнокультурное развитие народов России (2014 - 2020 годы)»</t>
  </si>
  <si>
    <t>Мероприятие выполнено.   4 мероприятия (проекта), в том числе за счет средств федерального бюджета</t>
  </si>
  <si>
    <t xml:space="preserve">Основное мероприятие выполнено. Обеспечение реализации проектов, направленных на поддержку этнокультурной самобытности коренных малочисленных народов, проживающих на территории Ленинградской области - 100 %.
</t>
  </si>
  <si>
    <t>2.2.1</t>
  </si>
  <si>
    <t>Обеспечение организационной поддержки национально-культурных некоммерческих организаций коренных малочисленных народов, проживающих на территории Ленинградской области</t>
  </si>
  <si>
    <t>Мероприятие выполнено. 12 мероприятий, в том числе за счет средств экономии областного бюджета</t>
  </si>
  <si>
    <t>2.2.2</t>
  </si>
  <si>
    <t xml:space="preserve">Мероприятие выполнено. 1 проект </t>
  </si>
  <si>
    <t>Основное мероприятие выполнено</t>
  </si>
  <si>
    <t>Создание условий для развития информационной среды, научное и методическое обеспечение вопросов сохранения и развития этнокультурного наследия коренных малочисленных народов, проживающих на территории Ленинградской области</t>
  </si>
  <si>
    <t xml:space="preserve">Мероприятие выполнено. 30 информационных и аналитических материаловя в 6 СМИ / 1 проект (3 выпуска этноконфессионального  альманаха "Ладья", интернет-портал "Коренные малочисленные народы Ленинградской области  / 8 изданий (5 книг,1 настенный календарь, 1 сборник повестей и рассказов о жизни вепсов,1 книга- фотоальбом) </t>
  </si>
  <si>
    <t>Мероприятие выполнено.   1 мероприятие.</t>
  </si>
  <si>
    <t xml:space="preserve">Мероприятие выполнено/издано 3 Сборника  </t>
  </si>
  <si>
    <t xml:space="preserve">Мероприятие выполнено </t>
  </si>
  <si>
    <t>Основное мероприятие выполнено. Экономия бюджетных средств сложилась в результате оптимизации цены по итогам конкурсных процедур и составила 4086 тыс. руб.</t>
  </si>
  <si>
    <t>Обеспечение  функционирования действующих и создание  новых  официальных  интернет-ресурсов и сервисов в сети «Интернет»</t>
  </si>
  <si>
    <t>Мероприятие выполнено.  Экономия бюджетных средств сложилась в результате оптимизации цены по итогам конкурсных процедур и составила  4086 тыс. руб.</t>
  </si>
  <si>
    <t>Основное мероприятие выполнено.  Общая сумма неизрасходованных бюджетных средств составила 5589,22 тыс. руб.</t>
  </si>
  <si>
    <t>Организация мероприятий  в сфере  социальной рекламы</t>
  </si>
  <si>
    <t>Мероприятие выполнено.  Бюджетные средства в размере 5000 тыс. руб. не израсходованы в связи с уклонением участника конкурсной процедуры от заключения контракта</t>
  </si>
  <si>
    <t>Мероприятие выполнено.  Экономия бюджетных средств сложилась в результате оптимизации цены по итогам конкурсных процедур и составила 319,22 тыс. руб.</t>
  </si>
  <si>
    <t>Мероприятие выполнено.  Экономия бюджетных средств сложилась в ходе распределения сумм субсидий согласно представленным сметам и составила 270 тыс. руб.</t>
  </si>
  <si>
    <t xml:space="preserve">Основное мероприятие выполнено. Общая сумма неизрасходованных бюджетных средств составила 9089,55 тыс. руб. </t>
  </si>
  <si>
    <t>Мероприятие выполнено.  Экономия бюджетных средств сложилась в результате оптимизации цены по итогам конкурсных процедур и составила 143,88 тыс. руб.</t>
  </si>
  <si>
    <t>Мероприятие выполнено. Средства в размере 107,25 тыс. руб. не израсходованы из-за низкой потребности в продукции</t>
  </si>
  <si>
    <t>Мероприятие выполнено.  Бюджетные средства в размере 6378,92 тыс. руб. израсходованы не в полном объеме в результате снижения затрат, предъявляемых получателями субсидий для возмещения</t>
  </si>
  <si>
    <t>Мероприятие выполнено.  Бюджетные средства в размере 2459,5 тыс. руб. израсходованы не в полном объеме в результате снижения затрат, предъявляемых получателями субсидий для возмещения</t>
  </si>
  <si>
    <t>Основное мероприятие выполнено.  Экономия бюджетных средств сложилась в результате оптимизации цены по итогам конкурсных процедур и составила 1871,13 тыс. руб.</t>
  </si>
  <si>
    <t>Мероприятие выполнено</t>
  </si>
  <si>
    <t>Основное мероприятие выполнено. Экономия бюджетных средств сложилась в результате оптимизации цены по итогам конкурсных процедур и составила 668,25 тыс. руб.</t>
  </si>
  <si>
    <t>Мероприятие выполнено. Экономия бюджетных средств сложилась в результате оптимизации цены по итогам конкурсных процедур и составила 668,25 тыс. руб.</t>
  </si>
  <si>
    <t xml:space="preserve">Мероприятие выполнено. 1 мероприятие/10 программ повышения квалификации. Экономия по результатам конкурсных процедур 317,50 тыс. руб. </t>
  </si>
  <si>
    <t xml:space="preserve">Мероприятие выполнено/ 3 Семинара. Экономия по результатам конкурсных процедур составила 35,00 тыс. руб. </t>
  </si>
  <si>
    <t>Мероприятие выполнено /проведено исследование (массовый опрос 9066 респондентов; экспертный опрос 60 экспертных интервью). Экономия по результатам конкурсных процедур составила 858,7 тыс. руб.</t>
  </si>
  <si>
    <t>Основное мероприятие подпрограммы выполнено</t>
  </si>
  <si>
    <t xml:space="preserve"> </t>
  </si>
  <si>
    <t xml:space="preserve">Мероприятие выполнено/проведено 2 Семинара </t>
  </si>
  <si>
    <t>Мероприятие выполнено     экономия 12,4 тыс.руб.</t>
  </si>
  <si>
    <t>Мероприятие выполнено, экономия 203,5 тыс.руб.</t>
  </si>
  <si>
    <t>Мероприятие выполнено     экономия 29,5 тыс. руб.</t>
  </si>
  <si>
    <t>Мероприятие выполнено   экономия     4,0 тыс. руб.</t>
  </si>
  <si>
    <t>Мероприятие выполнено, экономия 114,0 тыс. руб.</t>
  </si>
  <si>
    <t>Мероприятие выполнео    экономия 620,9 тыс.руб.</t>
  </si>
  <si>
    <t>Комитет по молодежной политике Ленинградской области (субсидии муниципальным образованиям)</t>
  </si>
  <si>
    <t>Государственное бюджетное учреждение Ленинградской области «Центр досуговых, оздоровительных и учебных программ «Молодежный</t>
  </si>
  <si>
    <t>Комитет по молодежной политике            Ленинградской области</t>
  </si>
  <si>
    <t>Основное мероприятие выполнено.  Экономия бюджетных средств сложилась в результате оптимизации цены по итогам конкурсных процедур и составила -  309,17 тыс. руб.</t>
  </si>
  <si>
    <t>Мероприятие выполнено. Экономия бюджетных средств сложилась в результате оптимизации цены по итогам конкурсных процедур и составила -  309,17 тыс. руб.</t>
  </si>
  <si>
    <t>Основное мероприятие выполнено.  Экономия бюджетных средств сложилась в результате оптимизации цены по итогам конкурсных процедур и составила -  222,5 тыс. руб.</t>
  </si>
  <si>
    <t>Мероприятие выполнено.  Экономия бюджетных средств сложилась в результате оптимизации цены по итогам конкурсных процедур и составила -  222,5 тыс. руб.</t>
  </si>
  <si>
    <t>Мероприятие выполнено/Экономия  3 тыс. руб. в соответствии с заключенными контрактами</t>
  </si>
  <si>
    <t>Мероприятие выполнено      экономия 550,25 тыс. руб.</t>
  </si>
  <si>
    <t>Выполнено на 01.01.2017 года, тыс. руб.</t>
  </si>
  <si>
    <t>Подпрограмма 6 "Молодежь Ленинградской области"</t>
  </si>
  <si>
    <t>Мероприятие выполнено.  Экономия бюджетных средств сложилась в результате оптимизации цены по итогам конкурсных процедур и составила 1685,13 тыс. руб. Также часть бюджетных средств в размере 186,13 тыс. руб. не израсходована в связи с заявительным порядком возмещения расходов членам Общественной палаты ЛО</t>
  </si>
  <si>
    <t>Мероприятие выполнено    Экономия 367,15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</si>
</sst>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1" xfId="0" applyBorder="1"/>
    <xf numFmtId="0" fontId="10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justify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6" fontId="1" fillId="0" borderId="1" xfId="0" applyNumberFormat="1" applyFont="1" applyBorder="1"/>
    <xf numFmtId="16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11" fillId="0" borderId="1" xfId="0" applyFont="1" applyBorder="1"/>
    <xf numFmtId="2" fontId="7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5" xfId="0" applyFont="1" applyBorder="1" applyAlignment="1"/>
    <xf numFmtId="0" fontId="8" fillId="0" borderId="7" xfId="0" applyFont="1" applyBorder="1" applyAlignment="1"/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145"/>
  <sheetViews>
    <sheetView tabSelected="1" topLeftCell="A133" zoomScale="120" zoomScaleNormal="120" zoomScalePageLayoutView="70" workbookViewId="0">
      <selection activeCell="D140" sqref="D140"/>
    </sheetView>
  </sheetViews>
  <sheetFormatPr defaultRowHeight="14.4" x14ac:dyDescent="0.3"/>
  <cols>
    <col min="1" max="1" width="6.33203125" style="41" customWidth="1"/>
    <col min="2" max="2" width="27.44140625" customWidth="1"/>
    <col min="3" max="3" width="16.5546875" style="51" customWidth="1"/>
    <col min="4" max="4" width="9.21875" style="51" customWidth="1"/>
    <col min="5" max="18" width="9.21875" customWidth="1"/>
    <col min="19" max="19" width="19.77734375" customWidth="1"/>
  </cols>
  <sheetData>
    <row r="2" spans="1:19" ht="94.5" customHeight="1" x14ac:dyDescent="0.3">
      <c r="B2" s="105" t="s">
        <v>234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4" spans="1:19" s="40" customFormat="1" ht="33" customHeight="1" x14ac:dyDescent="0.3">
      <c r="A4" s="119" t="s">
        <v>0</v>
      </c>
      <c r="B4" s="110" t="s">
        <v>1</v>
      </c>
      <c r="C4" s="110" t="s">
        <v>106</v>
      </c>
      <c r="D4" s="63" t="s">
        <v>235</v>
      </c>
      <c r="E4" s="106" t="s">
        <v>261</v>
      </c>
      <c r="F4" s="107"/>
      <c r="G4" s="107"/>
      <c r="H4" s="108"/>
      <c r="I4" s="124" t="s">
        <v>235</v>
      </c>
      <c r="J4" s="109" t="s">
        <v>260</v>
      </c>
      <c r="K4" s="109"/>
      <c r="L4" s="109"/>
      <c r="M4" s="109"/>
      <c r="N4" s="124" t="s">
        <v>235</v>
      </c>
      <c r="O4" s="109" t="s">
        <v>324</v>
      </c>
      <c r="P4" s="109"/>
      <c r="Q4" s="109"/>
      <c r="R4" s="109"/>
      <c r="S4" s="67" t="s">
        <v>236</v>
      </c>
    </row>
    <row r="5" spans="1:19" s="40" customFormat="1" ht="18" customHeight="1" x14ac:dyDescent="0.3">
      <c r="A5" s="120"/>
      <c r="B5" s="111"/>
      <c r="C5" s="111"/>
      <c r="D5" s="64"/>
      <c r="E5" s="106" t="s">
        <v>105</v>
      </c>
      <c r="F5" s="107"/>
      <c r="G5" s="107"/>
      <c r="H5" s="108"/>
      <c r="I5" s="125"/>
      <c r="J5" s="106" t="s">
        <v>105</v>
      </c>
      <c r="K5" s="115"/>
      <c r="L5" s="115"/>
      <c r="M5" s="116"/>
      <c r="N5" s="125"/>
      <c r="O5" s="106" t="s">
        <v>105</v>
      </c>
      <c r="P5" s="115"/>
      <c r="Q5" s="115"/>
      <c r="R5" s="116"/>
      <c r="S5" s="66"/>
    </row>
    <row r="6" spans="1:19" s="40" customFormat="1" ht="19.2" x14ac:dyDescent="0.3">
      <c r="A6" s="121"/>
      <c r="B6" s="112"/>
      <c r="C6" s="112"/>
      <c r="D6" s="57"/>
      <c r="E6" s="102" t="s">
        <v>2</v>
      </c>
      <c r="F6" s="102" t="s">
        <v>3</v>
      </c>
      <c r="G6" s="102" t="s">
        <v>4</v>
      </c>
      <c r="H6" s="102" t="s">
        <v>5</v>
      </c>
      <c r="I6" s="126"/>
      <c r="J6" s="103" t="s">
        <v>2</v>
      </c>
      <c r="K6" s="103" t="s">
        <v>3</v>
      </c>
      <c r="L6" s="103" t="s">
        <v>4</v>
      </c>
      <c r="M6" s="102" t="s">
        <v>5</v>
      </c>
      <c r="N6" s="126"/>
      <c r="O6" s="103" t="s">
        <v>2</v>
      </c>
      <c r="P6" s="103" t="s">
        <v>3</v>
      </c>
      <c r="Q6" s="103" t="s">
        <v>4</v>
      </c>
      <c r="R6" s="103" t="s">
        <v>5</v>
      </c>
      <c r="S6" s="66"/>
    </row>
    <row r="7" spans="1:19" x14ac:dyDescent="0.3">
      <c r="A7" s="42">
        <v>1</v>
      </c>
      <c r="B7" s="1">
        <v>2</v>
      </c>
      <c r="C7" s="37">
        <v>3</v>
      </c>
      <c r="D7" s="37"/>
      <c r="E7" s="1">
        <v>5</v>
      </c>
      <c r="F7" s="1">
        <v>6</v>
      </c>
      <c r="G7" s="1">
        <v>7</v>
      </c>
      <c r="H7" s="1">
        <v>8</v>
      </c>
      <c r="I7" s="37"/>
      <c r="J7" s="1">
        <v>10</v>
      </c>
      <c r="K7" s="1">
        <v>11</v>
      </c>
      <c r="L7" s="1">
        <v>12</v>
      </c>
      <c r="M7" s="1">
        <v>13</v>
      </c>
      <c r="N7" s="37"/>
      <c r="O7" s="1">
        <v>15</v>
      </c>
      <c r="P7" s="1">
        <v>16</v>
      </c>
      <c r="Q7" s="1">
        <v>17</v>
      </c>
      <c r="R7" s="1">
        <v>18</v>
      </c>
      <c r="S7" s="30"/>
    </row>
    <row r="8" spans="1:19" x14ac:dyDescent="0.3">
      <c r="A8" s="113" t="s">
        <v>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30"/>
    </row>
    <row r="9" spans="1:19" ht="96.6" customHeight="1" x14ac:dyDescent="0.3">
      <c r="A9" s="68" t="s">
        <v>208</v>
      </c>
      <c r="B9" s="3" t="s">
        <v>7</v>
      </c>
      <c r="C9" s="4" t="s">
        <v>8</v>
      </c>
      <c r="D9" s="10">
        <v>21700.92</v>
      </c>
      <c r="E9" s="11">
        <v>3307.2</v>
      </c>
      <c r="F9" s="11">
        <v>18393.72</v>
      </c>
      <c r="G9" s="11"/>
      <c r="H9" s="11"/>
      <c r="I9" s="11">
        <v>21167.87</v>
      </c>
      <c r="J9" s="11">
        <v>3231.2</v>
      </c>
      <c r="K9" s="69">
        <v>17936.669999999998</v>
      </c>
      <c r="L9" s="11"/>
      <c r="M9" s="11"/>
      <c r="N9" s="11">
        <v>21167.87</v>
      </c>
      <c r="O9" s="11">
        <v>3231.2</v>
      </c>
      <c r="P9" s="69">
        <v>17936.669999999998</v>
      </c>
      <c r="Q9" s="3"/>
      <c r="R9" s="3"/>
      <c r="S9" s="7" t="s">
        <v>237</v>
      </c>
    </row>
    <row r="10" spans="1:19" ht="106.8" customHeight="1" x14ac:dyDescent="0.3">
      <c r="A10" s="70" t="s">
        <v>95</v>
      </c>
      <c r="B10" s="73" t="s">
        <v>9</v>
      </c>
      <c r="C10" s="2" t="s">
        <v>8</v>
      </c>
      <c r="D10" s="11">
        <v>11080</v>
      </c>
      <c r="E10" s="11"/>
      <c r="F10" s="11">
        <v>11080</v>
      </c>
      <c r="G10" s="11"/>
      <c r="H10" s="11"/>
      <c r="I10" s="11">
        <v>13050.55</v>
      </c>
      <c r="J10" s="11">
        <v>2124</v>
      </c>
      <c r="K10" s="69">
        <v>10926.55</v>
      </c>
      <c r="L10" s="11"/>
      <c r="M10" s="11"/>
      <c r="N10" s="11">
        <v>13050.55</v>
      </c>
      <c r="O10" s="11">
        <v>2124</v>
      </c>
      <c r="P10" s="69">
        <v>10926.55</v>
      </c>
      <c r="Q10" s="25" t="s">
        <v>238</v>
      </c>
      <c r="R10" s="25"/>
      <c r="S10" s="7" t="s">
        <v>239</v>
      </c>
    </row>
    <row r="11" spans="1:19" ht="55.8" customHeight="1" x14ac:dyDescent="0.3">
      <c r="A11" s="70" t="s">
        <v>96</v>
      </c>
      <c r="B11" s="73" t="s">
        <v>240</v>
      </c>
      <c r="C11" s="2" t="s">
        <v>8</v>
      </c>
      <c r="D11" s="14">
        <v>3200</v>
      </c>
      <c r="E11" s="14"/>
      <c r="F11" s="14">
        <v>3200</v>
      </c>
      <c r="G11" s="14"/>
      <c r="H11" s="14"/>
      <c r="I11" s="14">
        <v>3193.89</v>
      </c>
      <c r="J11" s="14"/>
      <c r="K11" s="14">
        <v>3193.89</v>
      </c>
      <c r="L11" s="14"/>
      <c r="M11" s="14"/>
      <c r="N11" s="14">
        <v>3193.89</v>
      </c>
      <c r="O11" s="14"/>
      <c r="P11" s="14">
        <v>3193.89</v>
      </c>
      <c r="Q11" s="25"/>
      <c r="R11" s="25"/>
      <c r="S11" s="7" t="s">
        <v>241</v>
      </c>
    </row>
    <row r="12" spans="1:19" ht="84.6" customHeight="1" x14ac:dyDescent="0.3">
      <c r="A12" s="70" t="s">
        <v>97</v>
      </c>
      <c r="B12" s="73" t="s">
        <v>130</v>
      </c>
      <c r="C12" s="2" t="s">
        <v>8</v>
      </c>
      <c r="D12" s="14" t="s">
        <v>242</v>
      </c>
      <c r="E12" s="14"/>
      <c r="F12" s="14" t="s">
        <v>242</v>
      </c>
      <c r="G12" s="14"/>
      <c r="H12" s="14"/>
      <c r="I12" s="14">
        <v>2367.92</v>
      </c>
      <c r="J12" s="14"/>
      <c r="K12" s="14">
        <v>2367.92</v>
      </c>
      <c r="L12" s="14"/>
      <c r="M12" s="14"/>
      <c r="N12" s="14">
        <v>2367.92</v>
      </c>
      <c r="O12" s="14"/>
      <c r="P12" s="14">
        <v>2367.92</v>
      </c>
      <c r="Q12" s="25"/>
      <c r="R12" s="25"/>
      <c r="S12" s="7" t="s">
        <v>243</v>
      </c>
    </row>
    <row r="13" spans="1:19" ht="70.5" customHeight="1" x14ac:dyDescent="0.3">
      <c r="A13" s="70" t="s">
        <v>98</v>
      </c>
      <c r="B13" s="73" t="s">
        <v>244</v>
      </c>
      <c r="C13" s="2" t="s">
        <v>8</v>
      </c>
      <c r="D13" s="14">
        <v>2500</v>
      </c>
      <c r="E13" s="14"/>
      <c r="F13" s="14">
        <v>2500</v>
      </c>
      <c r="G13" s="14"/>
      <c r="H13" s="14"/>
      <c r="I13" s="14" t="s">
        <v>245</v>
      </c>
      <c r="J13" s="14"/>
      <c r="K13" s="72" t="s">
        <v>245</v>
      </c>
      <c r="L13" s="14"/>
      <c r="M13" s="14"/>
      <c r="N13" s="14" t="s">
        <v>245</v>
      </c>
      <c r="O13" s="14"/>
      <c r="P13" s="72" t="s">
        <v>245</v>
      </c>
      <c r="Q13" s="25"/>
      <c r="R13" s="25"/>
      <c r="S13" s="7" t="s">
        <v>246</v>
      </c>
    </row>
    <row r="14" spans="1:19" ht="70.5" customHeight="1" x14ac:dyDescent="0.3">
      <c r="A14" s="70" t="s">
        <v>247</v>
      </c>
      <c r="B14" s="73" t="s">
        <v>248</v>
      </c>
      <c r="C14" s="2" t="s">
        <v>8</v>
      </c>
      <c r="D14" s="9">
        <v>5200</v>
      </c>
      <c r="E14" s="14">
        <v>2200</v>
      </c>
      <c r="F14" s="14">
        <v>3000</v>
      </c>
      <c r="G14" s="14"/>
      <c r="H14" s="14"/>
      <c r="I14" s="14">
        <v>5124</v>
      </c>
      <c r="J14" s="14">
        <v>2124</v>
      </c>
      <c r="K14" s="14">
        <v>3000</v>
      </c>
      <c r="L14" s="14"/>
      <c r="M14" s="14"/>
      <c r="N14" s="14">
        <v>5124</v>
      </c>
      <c r="O14" s="14">
        <v>2124</v>
      </c>
      <c r="P14" s="14">
        <v>3000</v>
      </c>
      <c r="Q14" s="25"/>
      <c r="R14" s="25"/>
      <c r="S14" s="104" t="s">
        <v>249</v>
      </c>
    </row>
    <row r="15" spans="1:19" ht="61.2" x14ac:dyDescent="0.3">
      <c r="A15" s="70" t="s">
        <v>99</v>
      </c>
      <c r="B15" s="73" t="s">
        <v>10</v>
      </c>
      <c r="C15" s="2" t="s">
        <v>250</v>
      </c>
      <c r="D15" s="11">
        <v>5113.72</v>
      </c>
      <c r="E15" s="11"/>
      <c r="F15" s="11">
        <v>5113.72</v>
      </c>
      <c r="G15" s="11"/>
      <c r="H15" s="11"/>
      <c r="I15" s="69">
        <v>5953.82</v>
      </c>
      <c r="J15" s="69">
        <v>1107.2</v>
      </c>
      <c r="K15" s="69">
        <v>4846.62</v>
      </c>
      <c r="L15" s="69"/>
      <c r="M15" s="69"/>
      <c r="N15" s="69">
        <v>5953.82</v>
      </c>
      <c r="O15" s="69">
        <v>1107.2</v>
      </c>
      <c r="P15" s="69">
        <v>4846.62</v>
      </c>
      <c r="Q15" s="25"/>
      <c r="R15" s="25"/>
      <c r="S15" s="7" t="s">
        <v>251</v>
      </c>
    </row>
    <row r="16" spans="1:19" ht="61.2" x14ac:dyDescent="0.3">
      <c r="A16" s="70" t="s">
        <v>131</v>
      </c>
      <c r="B16" s="73" t="s">
        <v>252</v>
      </c>
      <c r="C16" s="2" t="s">
        <v>250</v>
      </c>
      <c r="D16" s="14">
        <v>2613.7199999999998</v>
      </c>
      <c r="E16" s="14"/>
      <c r="F16" s="14">
        <v>2613.7199999999998</v>
      </c>
      <c r="G16" s="14"/>
      <c r="H16" s="14"/>
      <c r="I16" s="71">
        <v>2381.36</v>
      </c>
      <c r="J16" s="71"/>
      <c r="K16" s="71">
        <v>2381.36</v>
      </c>
      <c r="L16" s="71"/>
      <c r="M16" s="71"/>
      <c r="N16" s="71">
        <v>2381.36</v>
      </c>
      <c r="O16" s="71"/>
      <c r="P16" s="14">
        <v>2381.36</v>
      </c>
      <c r="Q16" s="25"/>
      <c r="R16" s="25"/>
      <c r="S16" s="7" t="s">
        <v>253</v>
      </c>
    </row>
    <row r="17" spans="1:20" ht="51.75" customHeight="1" x14ac:dyDescent="0.3">
      <c r="A17" s="70" t="s">
        <v>132</v>
      </c>
      <c r="B17" s="73" t="s">
        <v>254</v>
      </c>
      <c r="C17" s="2" t="s">
        <v>8</v>
      </c>
      <c r="D17" s="14" t="s">
        <v>255</v>
      </c>
      <c r="E17" s="14"/>
      <c r="F17" s="14">
        <v>1000</v>
      </c>
      <c r="G17" s="14"/>
      <c r="H17" s="14"/>
      <c r="I17" s="71" t="s">
        <v>255</v>
      </c>
      <c r="J17" s="71"/>
      <c r="K17" s="71" t="s">
        <v>255</v>
      </c>
      <c r="L17" s="71"/>
      <c r="M17" s="71"/>
      <c r="N17" s="71" t="s">
        <v>255</v>
      </c>
      <c r="O17" s="71"/>
      <c r="P17" s="14" t="s">
        <v>255</v>
      </c>
      <c r="Q17" s="25"/>
      <c r="R17" s="25"/>
      <c r="S17" s="7" t="s">
        <v>256</v>
      </c>
    </row>
    <row r="18" spans="1:20" ht="51.75" customHeight="1" x14ac:dyDescent="0.3">
      <c r="A18" s="70" t="s">
        <v>209</v>
      </c>
      <c r="B18" s="73" t="s">
        <v>257</v>
      </c>
      <c r="C18" s="2" t="s">
        <v>8</v>
      </c>
      <c r="D18" s="9">
        <v>2607.1999999999998</v>
      </c>
      <c r="E18" s="14">
        <v>1107.2</v>
      </c>
      <c r="F18" s="14">
        <v>1500</v>
      </c>
      <c r="G18" s="14"/>
      <c r="H18" s="14"/>
      <c r="I18" s="71">
        <v>2572.5</v>
      </c>
      <c r="J18" s="71">
        <v>1107.2</v>
      </c>
      <c r="K18" s="71">
        <v>1465.3</v>
      </c>
      <c r="L18" s="71"/>
      <c r="M18" s="71"/>
      <c r="N18" s="71">
        <v>2572.5</v>
      </c>
      <c r="O18" s="71">
        <v>1107.2</v>
      </c>
      <c r="P18" s="14">
        <v>1465.3</v>
      </c>
      <c r="Q18" s="25"/>
      <c r="R18" s="25"/>
      <c r="S18" s="7" t="s">
        <v>258</v>
      </c>
    </row>
    <row r="19" spans="1:20" ht="51.75" customHeight="1" x14ac:dyDescent="0.3">
      <c r="A19" s="70" t="s">
        <v>100</v>
      </c>
      <c r="B19" s="73" t="s">
        <v>11</v>
      </c>
      <c r="C19" s="2" t="s">
        <v>8</v>
      </c>
      <c r="D19" s="11">
        <v>2200</v>
      </c>
      <c r="E19" s="14"/>
      <c r="F19" s="11">
        <v>2200</v>
      </c>
      <c r="G19" s="14"/>
      <c r="H19" s="14"/>
      <c r="I19" s="11">
        <v>2163.5</v>
      </c>
      <c r="J19" s="11"/>
      <c r="K19" s="11">
        <v>2163.5</v>
      </c>
      <c r="L19" s="11"/>
      <c r="M19" s="11"/>
      <c r="N19" s="11">
        <v>2163.5</v>
      </c>
      <c r="O19" s="11"/>
      <c r="P19" s="11">
        <v>2163.5</v>
      </c>
      <c r="Q19" s="25"/>
      <c r="R19" s="25"/>
      <c r="S19" s="7" t="s">
        <v>259</v>
      </c>
    </row>
    <row r="20" spans="1:20" x14ac:dyDescent="0.3">
      <c r="A20" s="44"/>
      <c r="B20" s="122" t="s">
        <v>207</v>
      </c>
      <c r="C20" s="123"/>
      <c r="D20" s="93">
        <f>SUM(E20,F20)</f>
        <v>21700.920000000002</v>
      </c>
      <c r="E20" s="11">
        <f>SUM(E14,E18)</f>
        <v>3307.2</v>
      </c>
      <c r="F20" s="11">
        <f>SUM(F10,F15,F19)</f>
        <v>18393.72</v>
      </c>
      <c r="G20" s="14"/>
      <c r="H20" s="14"/>
      <c r="I20" s="11">
        <f>SUM(I10,I15,I19)</f>
        <v>21167.87</v>
      </c>
      <c r="J20" s="11">
        <f>SUM(J10,J15,J19)</f>
        <v>3231.2</v>
      </c>
      <c r="K20" s="11">
        <f>SUM(K10,K15,K19)</f>
        <v>17936.669999999998</v>
      </c>
      <c r="L20" s="11"/>
      <c r="M20" s="11"/>
      <c r="N20" s="11">
        <f>SUM(N10,N15,N19)</f>
        <v>21167.87</v>
      </c>
      <c r="O20" s="11"/>
      <c r="P20" s="11">
        <f>SUM(P10,P15,P19)</f>
        <v>17936.669999999998</v>
      </c>
      <c r="Q20" s="5"/>
      <c r="R20" s="5"/>
      <c r="S20" s="30"/>
    </row>
    <row r="21" spans="1:20" x14ac:dyDescent="0.3">
      <c r="A21" s="114" t="s">
        <v>12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30"/>
    </row>
    <row r="22" spans="1:20" ht="63" customHeight="1" x14ac:dyDescent="0.3">
      <c r="A22" s="44"/>
      <c r="B22" s="3" t="s">
        <v>13</v>
      </c>
      <c r="C22" s="37" t="s">
        <v>8</v>
      </c>
      <c r="D22" s="75">
        <f>SUM(E22,F22)</f>
        <v>17624.3</v>
      </c>
      <c r="E22" s="15">
        <v>2425.3000000000002</v>
      </c>
      <c r="F22" s="11">
        <v>15199</v>
      </c>
      <c r="G22" s="11"/>
      <c r="H22" s="11"/>
      <c r="I22" s="11">
        <v>17160.63</v>
      </c>
      <c r="J22" s="11">
        <v>2393.5</v>
      </c>
      <c r="K22" s="11">
        <v>14767.13</v>
      </c>
      <c r="L22" s="11"/>
      <c r="M22" s="11"/>
      <c r="N22" s="11">
        <v>17160.63</v>
      </c>
      <c r="O22" s="11">
        <v>2393.5</v>
      </c>
      <c r="P22" s="11">
        <v>14767.13</v>
      </c>
      <c r="Q22" s="3"/>
      <c r="R22" s="25"/>
      <c r="S22" s="16" t="s">
        <v>262</v>
      </c>
      <c r="T22" s="74"/>
    </row>
    <row r="23" spans="1:20" ht="114.6" customHeight="1" x14ac:dyDescent="0.3">
      <c r="A23" s="44" t="s">
        <v>14</v>
      </c>
      <c r="B23" s="7" t="s">
        <v>15</v>
      </c>
      <c r="C23" s="37" t="s">
        <v>8</v>
      </c>
      <c r="D23" s="75">
        <v>4000</v>
      </c>
      <c r="E23" s="11"/>
      <c r="F23" s="11" t="s">
        <v>263</v>
      </c>
      <c r="G23" s="11"/>
      <c r="H23" s="11"/>
      <c r="I23" s="11">
        <v>5840.65</v>
      </c>
      <c r="J23" s="11">
        <v>1893.5</v>
      </c>
      <c r="K23" s="11">
        <v>3947.15</v>
      </c>
      <c r="L23" s="11"/>
      <c r="M23" s="11"/>
      <c r="N23" s="11">
        <v>5840.65</v>
      </c>
      <c r="O23" s="11">
        <v>1893.5</v>
      </c>
      <c r="P23" s="11">
        <v>3947.15</v>
      </c>
      <c r="Q23" s="5"/>
      <c r="R23" s="25"/>
      <c r="S23" s="35" t="s">
        <v>264</v>
      </c>
      <c r="T23" s="74"/>
    </row>
    <row r="24" spans="1:20" ht="58.5" customHeight="1" x14ac:dyDescent="0.3">
      <c r="A24" s="44" t="s">
        <v>265</v>
      </c>
      <c r="B24" s="7" t="s">
        <v>266</v>
      </c>
      <c r="C24" s="37" t="s">
        <v>8</v>
      </c>
      <c r="D24" s="9">
        <v>2100</v>
      </c>
      <c r="E24" s="14"/>
      <c r="F24" s="14">
        <v>2100</v>
      </c>
      <c r="G24" s="14"/>
      <c r="H24" s="14"/>
      <c r="I24" s="14">
        <v>2082.15</v>
      </c>
      <c r="J24" s="14"/>
      <c r="K24" s="14">
        <v>2082.15</v>
      </c>
      <c r="L24" s="14"/>
      <c r="M24" s="14"/>
      <c r="N24" s="14">
        <v>2082.15</v>
      </c>
      <c r="O24" s="14"/>
      <c r="P24" s="14">
        <v>2082.15</v>
      </c>
      <c r="Q24" s="25"/>
      <c r="R24" s="25"/>
      <c r="S24" s="35" t="s">
        <v>267</v>
      </c>
      <c r="T24" s="74"/>
    </row>
    <row r="25" spans="1:20" ht="39.75" customHeight="1" x14ac:dyDescent="0.3">
      <c r="A25" s="44" t="s">
        <v>268</v>
      </c>
      <c r="B25" s="7" t="s">
        <v>269</v>
      </c>
      <c r="C25" s="37" t="s">
        <v>8</v>
      </c>
      <c r="D25" s="9">
        <v>1200</v>
      </c>
      <c r="E25" s="14"/>
      <c r="F25" s="14">
        <v>1200</v>
      </c>
      <c r="G25" s="14"/>
      <c r="H25" s="14"/>
      <c r="I25" s="14">
        <v>1179</v>
      </c>
      <c r="J25" s="14"/>
      <c r="K25" s="14">
        <v>1179</v>
      </c>
      <c r="L25" s="14"/>
      <c r="M25" s="14"/>
      <c r="N25" s="14">
        <v>1179</v>
      </c>
      <c r="O25" s="14"/>
      <c r="P25" s="14">
        <v>1179</v>
      </c>
      <c r="Q25" s="25"/>
      <c r="R25" s="25"/>
      <c r="S25" s="35" t="s">
        <v>270</v>
      </c>
      <c r="T25" s="74"/>
    </row>
    <row r="26" spans="1:20" ht="54.75" customHeight="1" x14ac:dyDescent="0.3">
      <c r="A26" s="44" t="s">
        <v>271</v>
      </c>
      <c r="B26" s="7" t="s">
        <v>272</v>
      </c>
      <c r="C26" s="37" t="s">
        <v>8</v>
      </c>
      <c r="D26" s="9">
        <v>2625.3</v>
      </c>
      <c r="E26" s="14">
        <v>1925.3</v>
      </c>
      <c r="F26" s="14">
        <v>700</v>
      </c>
      <c r="G26" s="14"/>
      <c r="H26" s="14"/>
      <c r="I26" s="14">
        <v>2579.5</v>
      </c>
      <c r="J26" s="14">
        <v>1893.5</v>
      </c>
      <c r="K26" s="14">
        <v>686</v>
      </c>
      <c r="L26" s="14"/>
      <c r="M26" s="14"/>
      <c r="N26" s="14">
        <v>2579.5</v>
      </c>
      <c r="O26" s="14">
        <v>1893.5</v>
      </c>
      <c r="P26" s="14">
        <v>686</v>
      </c>
      <c r="Q26" s="25"/>
      <c r="R26" s="25"/>
      <c r="S26" s="35" t="s">
        <v>273</v>
      </c>
      <c r="T26" s="74"/>
    </row>
    <row r="27" spans="1:20" ht="113.4" x14ac:dyDescent="0.3">
      <c r="A27" s="44" t="s">
        <v>16</v>
      </c>
      <c r="B27" s="7" t="s">
        <v>17</v>
      </c>
      <c r="C27" s="37" t="s">
        <v>8</v>
      </c>
      <c r="D27" s="10">
        <v>2800</v>
      </c>
      <c r="E27" s="11">
        <v>500</v>
      </c>
      <c r="F27" s="11">
        <v>2300</v>
      </c>
      <c r="G27" s="11"/>
      <c r="H27" s="11"/>
      <c r="I27" s="11">
        <v>2665.02</v>
      </c>
      <c r="J27" s="11">
        <v>500</v>
      </c>
      <c r="K27" s="11">
        <v>2165.02</v>
      </c>
      <c r="L27" s="11"/>
      <c r="M27" s="11"/>
      <c r="N27" s="11">
        <v>2665.02</v>
      </c>
      <c r="O27" s="11">
        <v>500</v>
      </c>
      <c r="P27" s="11">
        <v>2165.02</v>
      </c>
      <c r="Q27" s="5"/>
      <c r="R27" s="25"/>
      <c r="S27" s="35" t="s">
        <v>274</v>
      </c>
      <c r="T27" s="74"/>
    </row>
    <row r="28" spans="1:20" ht="51" x14ac:dyDescent="0.3">
      <c r="A28" s="44" t="s">
        <v>275</v>
      </c>
      <c r="B28" s="7" t="s">
        <v>276</v>
      </c>
      <c r="C28" s="37" t="s">
        <v>8</v>
      </c>
      <c r="D28" s="9">
        <v>1900</v>
      </c>
      <c r="E28" s="14"/>
      <c r="F28" s="14">
        <v>1900</v>
      </c>
      <c r="G28" s="14"/>
      <c r="H28" s="14"/>
      <c r="I28" s="14"/>
      <c r="J28" s="14"/>
      <c r="K28" s="14">
        <v>1767.02</v>
      </c>
      <c r="L28" s="14"/>
      <c r="M28" s="14"/>
      <c r="N28" s="14"/>
      <c r="O28" s="14"/>
      <c r="P28" s="14">
        <v>1767.02</v>
      </c>
      <c r="Q28" s="25"/>
      <c r="R28" s="25"/>
      <c r="S28" s="35" t="s">
        <v>277</v>
      </c>
      <c r="T28" s="74"/>
    </row>
    <row r="29" spans="1:20" ht="59.25" customHeight="1" x14ac:dyDescent="0.3">
      <c r="A29" s="44" t="s">
        <v>278</v>
      </c>
      <c r="B29" s="7" t="s">
        <v>272</v>
      </c>
      <c r="C29" s="37" t="s">
        <v>8</v>
      </c>
      <c r="D29" s="9">
        <v>900</v>
      </c>
      <c r="E29" s="14">
        <v>500</v>
      </c>
      <c r="F29" s="14">
        <v>400</v>
      </c>
      <c r="G29" s="14"/>
      <c r="H29" s="14"/>
      <c r="I29" s="14">
        <v>898</v>
      </c>
      <c r="J29" s="14">
        <v>500</v>
      </c>
      <c r="K29" s="14">
        <v>398</v>
      </c>
      <c r="L29" s="14"/>
      <c r="M29" s="14"/>
      <c r="N29" s="14">
        <v>898</v>
      </c>
      <c r="O29" s="14">
        <v>500</v>
      </c>
      <c r="P29" s="14">
        <v>398</v>
      </c>
      <c r="Q29" s="25"/>
      <c r="R29" s="25"/>
      <c r="S29" s="35" t="s">
        <v>279</v>
      </c>
      <c r="T29" s="74"/>
    </row>
    <row r="30" spans="1:20" ht="71.400000000000006" x14ac:dyDescent="0.3">
      <c r="A30" s="44" t="s">
        <v>18</v>
      </c>
      <c r="B30" s="7" t="s">
        <v>19</v>
      </c>
      <c r="C30" s="37" t="s">
        <v>8</v>
      </c>
      <c r="D30" s="10">
        <v>8899</v>
      </c>
      <c r="E30" s="11"/>
      <c r="F30" s="11">
        <v>8899</v>
      </c>
      <c r="G30" s="11"/>
      <c r="H30" s="11"/>
      <c r="I30" s="11">
        <v>8654.9599999999991</v>
      </c>
      <c r="J30" s="11"/>
      <c r="K30" s="11">
        <v>8654.9599999999991</v>
      </c>
      <c r="L30" s="11"/>
      <c r="M30" s="11"/>
      <c r="N30" s="11">
        <v>8654.9599999999991</v>
      </c>
      <c r="O30" s="11"/>
      <c r="P30" s="11">
        <v>8654.9599999999991</v>
      </c>
      <c r="Q30" s="5"/>
      <c r="R30" s="25"/>
      <c r="S30" s="35" t="s">
        <v>280</v>
      </c>
      <c r="T30" s="74"/>
    </row>
    <row r="31" spans="1:20" ht="83.25" customHeight="1" x14ac:dyDescent="0.3">
      <c r="A31" s="44" t="s">
        <v>20</v>
      </c>
      <c r="B31" s="7" t="s">
        <v>281</v>
      </c>
      <c r="C31" s="37" t="s">
        <v>8</v>
      </c>
      <c r="D31" s="9">
        <v>3899</v>
      </c>
      <c r="E31" s="14"/>
      <c r="F31" s="14">
        <v>3899</v>
      </c>
      <c r="G31" s="14"/>
      <c r="H31" s="14"/>
      <c r="I31" s="14">
        <v>3717.66</v>
      </c>
      <c r="J31" s="14"/>
      <c r="K31" s="14">
        <v>3717.66</v>
      </c>
      <c r="L31" s="14"/>
      <c r="M31" s="14"/>
      <c r="N31" s="14">
        <v>3717.66</v>
      </c>
      <c r="O31" s="14"/>
      <c r="P31" s="14">
        <v>3717.66</v>
      </c>
      <c r="Q31" s="5"/>
      <c r="R31" s="25"/>
      <c r="S31" s="35" t="s">
        <v>282</v>
      </c>
      <c r="T31" s="74"/>
    </row>
    <row r="32" spans="1:20" ht="57" customHeight="1" x14ac:dyDescent="0.3">
      <c r="A32" s="44" t="s">
        <v>21</v>
      </c>
      <c r="B32" s="7" t="s">
        <v>133</v>
      </c>
      <c r="C32" s="37" t="s">
        <v>8</v>
      </c>
      <c r="D32" s="9">
        <v>5000</v>
      </c>
      <c r="E32" s="14"/>
      <c r="F32" s="14">
        <v>5000</v>
      </c>
      <c r="G32" s="14"/>
      <c r="H32" s="14"/>
      <c r="I32" s="14">
        <v>4937.3</v>
      </c>
      <c r="J32" s="14"/>
      <c r="K32" s="14">
        <v>4937.3</v>
      </c>
      <c r="L32" s="14"/>
      <c r="M32" s="14"/>
      <c r="N32" s="14">
        <v>4937.3</v>
      </c>
      <c r="O32" s="14"/>
      <c r="P32" s="14">
        <v>4937.3</v>
      </c>
      <c r="Q32" s="25"/>
      <c r="R32" s="25"/>
      <c r="S32" s="35" t="s">
        <v>283</v>
      </c>
      <c r="T32" s="74"/>
    </row>
    <row r="33" spans="1:19" ht="20.25" customHeight="1" x14ac:dyDescent="0.3">
      <c r="A33" s="44"/>
      <c r="B33" s="117" t="s">
        <v>206</v>
      </c>
      <c r="C33" s="118"/>
      <c r="D33" s="75">
        <f>SUM(E33,F33)</f>
        <v>17624.3</v>
      </c>
      <c r="E33" s="15">
        <v>2425.3000000000002</v>
      </c>
      <c r="F33" s="11">
        <v>15199</v>
      </c>
      <c r="G33" s="94"/>
      <c r="H33" s="94"/>
      <c r="I33" s="95">
        <f>SUM(J33,K33)</f>
        <v>17160.629999999997</v>
      </c>
      <c r="J33" s="95">
        <f>SUM(J23,J27)</f>
        <v>2393.5</v>
      </c>
      <c r="K33" s="95">
        <f>SUM(K23,K27,K30)</f>
        <v>14767.13</v>
      </c>
      <c r="L33" s="94"/>
      <c r="M33" s="94"/>
      <c r="N33" s="95">
        <f>SUM(O33:P33)</f>
        <v>17160.629999999997</v>
      </c>
      <c r="O33" s="95">
        <f>SUM(O23,O27)</f>
        <v>2393.5</v>
      </c>
      <c r="P33" s="54">
        <f>SUM(P23,P27,P30)</f>
        <v>14767.13</v>
      </c>
      <c r="Q33" s="5"/>
      <c r="R33" s="25"/>
      <c r="S33" s="30"/>
    </row>
    <row r="34" spans="1:19" x14ac:dyDescent="0.3">
      <c r="A34" s="113" t="s">
        <v>22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30"/>
    </row>
    <row r="35" spans="1:19" ht="51" customHeight="1" x14ac:dyDescent="0.3">
      <c r="A35" s="45" t="s">
        <v>134</v>
      </c>
      <c r="B35" s="6" t="s">
        <v>136</v>
      </c>
      <c r="C35" s="27" t="s">
        <v>8</v>
      </c>
      <c r="D35" s="27"/>
      <c r="E35" s="24"/>
      <c r="F35" s="10">
        <f>SUM(F36:F39)</f>
        <v>6610</v>
      </c>
      <c r="G35" s="24"/>
      <c r="H35" s="24"/>
      <c r="I35" s="58"/>
      <c r="J35" s="24"/>
      <c r="K35" s="10">
        <f>SUM(K36,K37,K38,K39)</f>
        <v>6610</v>
      </c>
      <c r="L35" s="24"/>
      <c r="M35" s="24"/>
      <c r="N35" s="58"/>
      <c r="O35" s="24"/>
      <c r="P35" s="10">
        <f>SUM(P36:P39)</f>
        <v>6610</v>
      </c>
      <c r="Q35" s="24"/>
      <c r="R35" s="24"/>
      <c r="S35" s="16" t="s">
        <v>306</v>
      </c>
    </row>
    <row r="36" spans="1:19" ht="71.400000000000006" x14ac:dyDescent="0.3">
      <c r="A36" s="42" t="s">
        <v>135</v>
      </c>
      <c r="B36" s="2" t="s">
        <v>137</v>
      </c>
      <c r="C36" s="37" t="s">
        <v>8</v>
      </c>
      <c r="D36" s="37"/>
      <c r="E36" s="9"/>
      <c r="F36" s="9">
        <v>1500</v>
      </c>
      <c r="G36" s="9"/>
      <c r="H36" s="9"/>
      <c r="I36" s="9"/>
      <c r="J36" s="9"/>
      <c r="K36" s="9">
        <v>1500</v>
      </c>
      <c r="L36" s="9"/>
      <c r="M36" s="9"/>
      <c r="N36" s="9"/>
      <c r="O36" s="9"/>
      <c r="P36" s="9">
        <v>1500</v>
      </c>
      <c r="Q36" s="2"/>
      <c r="R36" s="2"/>
      <c r="S36" s="35" t="s">
        <v>303</v>
      </c>
    </row>
    <row r="37" spans="1:19" ht="112.2" x14ac:dyDescent="0.3">
      <c r="A37" s="42" t="s">
        <v>140</v>
      </c>
      <c r="B37" s="2" t="s">
        <v>23</v>
      </c>
      <c r="C37" s="37" t="s">
        <v>8</v>
      </c>
      <c r="D37" s="37"/>
      <c r="E37" s="9"/>
      <c r="F37" s="9">
        <v>265</v>
      </c>
      <c r="G37" s="9"/>
      <c r="H37" s="9"/>
      <c r="I37" s="9"/>
      <c r="J37" s="9"/>
      <c r="K37" s="9">
        <v>265</v>
      </c>
      <c r="L37" s="9"/>
      <c r="M37" s="9"/>
      <c r="N37" s="9"/>
      <c r="O37" s="9"/>
      <c r="P37" s="9">
        <v>265</v>
      </c>
      <c r="Q37" s="2"/>
      <c r="R37" s="2"/>
      <c r="S37" s="16" t="s">
        <v>304</v>
      </c>
    </row>
    <row r="38" spans="1:19" ht="91.8" x14ac:dyDescent="0.3">
      <c r="A38" s="42" t="s">
        <v>141</v>
      </c>
      <c r="B38" s="2" t="s">
        <v>24</v>
      </c>
      <c r="C38" s="37" t="s">
        <v>8</v>
      </c>
      <c r="D38" s="37"/>
      <c r="E38" s="9"/>
      <c r="F38" s="9">
        <v>245</v>
      </c>
      <c r="G38" s="9"/>
      <c r="H38" s="9"/>
      <c r="I38" s="9"/>
      <c r="J38" s="9"/>
      <c r="K38" s="9">
        <v>245</v>
      </c>
      <c r="L38" s="9"/>
      <c r="M38" s="9"/>
      <c r="N38" s="9"/>
      <c r="O38" s="9"/>
      <c r="P38" s="9">
        <v>245</v>
      </c>
      <c r="Q38" s="2"/>
      <c r="R38" s="2"/>
      <c r="S38" s="16" t="s">
        <v>284</v>
      </c>
    </row>
    <row r="39" spans="1:19" ht="93" x14ac:dyDescent="0.3">
      <c r="A39" s="42" t="s">
        <v>142</v>
      </c>
      <c r="B39" s="2" t="s">
        <v>138</v>
      </c>
      <c r="C39" s="37" t="s">
        <v>8</v>
      </c>
      <c r="D39" s="37"/>
      <c r="E39" s="9"/>
      <c r="F39" s="9">
        <v>4600</v>
      </c>
      <c r="G39" s="9"/>
      <c r="H39" s="9"/>
      <c r="I39" s="9"/>
      <c r="J39" s="9"/>
      <c r="K39" s="9">
        <v>4600</v>
      </c>
      <c r="L39" s="9"/>
      <c r="M39" s="9"/>
      <c r="N39" s="9"/>
      <c r="O39" s="9"/>
      <c r="P39" s="9">
        <v>4600</v>
      </c>
      <c r="Q39" s="2"/>
      <c r="R39" s="2"/>
      <c r="S39" s="35" t="s">
        <v>305</v>
      </c>
    </row>
    <row r="40" spans="1:19" ht="81.599999999999994" x14ac:dyDescent="0.3">
      <c r="A40" s="42" t="s">
        <v>143</v>
      </c>
      <c r="B40" s="28" t="s">
        <v>144</v>
      </c>
      <c r="C40" s="37" t="s">
        <v>8</v>
      </c>
      <c r="D40" s="37"/>
      <c r="E40" s="9"/>
      <c r="F40" s="10">
        <v>20000</v>
      </c>
      <c r="G40" s="9"/>
      <c r="H40" s="9"/>
      <c r="I40" s="9"/>
      <c r="J40" s="9"/>
      <c r="K40" s="10">
        <v>20000</v>
      </c>
      <c r="L40" s="9"/>
      <c r="M40" s="9"/>
      <c r="N40" s="9"/>
      <c r="O40" s="9"/>
      <c r="P40" s="10">
        <v>20000</v>
      </c>
      <c r="Q40" s="2"/>
      <c r="R40" s="2"/>
      <c r="S40" s="35" t="s">
        <v>285</v>
      </c>
    </row>
    <row r="41" spans="1:19" ht="37.5" customHeight="1" x14ac:dyDescent="0.3">
      <c r="A41" s="42" t="s">
        <v>146</v>
      </c>
      <c r="B41" s="16" t="s">
        <v>145</v>
      </c>
      <c r="C41" s="37" t="s">
        <v>8</v>
      </c>
      <c r="D41" s="10">
        <f>SUM(F41,G41,H41)</f>
        <v>473460</v>
      </c>
      <c r="E41" s="9"/>
      <c r="F41" s="10">
        <v>460000</v>
      </c>
      <c r="G41" s="10">
        <v>13460</v>
      </c>
      <c r="H41" s="53"/>
      <c r="I41" s="10">
        <f>SUM(K41,L41,M41)</f>
        <v>576745</v>
      </c>
      <c r="J41" s="9"/>
      <c r="K41" s="55">
        <f>SUM(K42,K43)</f>
        <v>458982.07999999996</v>
      </c>
      <c r="L41" s="10">
        <f>SUM(L42,L43)</f>
        <v>104946.67</v>
      </c>
      <c r="M41" s="53">
        <v>12816.25</v>
      </c>
      <c r="N41" s="10">
        <f>SUM(P41,Q41,R41)</f>
        <v>562100.18999999994</v>
      </c>
      <c r="O41" s="9"/>
      <c r="P41" s="55">
        <f>SUM(P42,P43)</f>
        <v>448881.19</v>
      </c>
      <c r="Q41" s="9">
        <f>SUM(Q42,Q43)</f>
        <v>100432.78</v>
      </c>
      <c r="R41" s="53">
        <v>12786.22</v>
      </c>
      <c r="S41" s="35" t="s">
        <v>285</v>
      </c>
    </row>
    <row r="42" spans="1:19" ht="84" customHeight="1" x14ac:dyDescent="0.3">
      <c r="A42" s="42" t="s">
        <v>147</v>
      </c>
      <c r="B42" s="29" t="s">
        <v>233</v>
      </c>
      <c r="C42" s="37" t="s">
        <v>8</v>
      </c>
      <c r="D42" s="37"/>
      <c r="E42" s="9"/>
      <c r="F42" s="9">
        <v>210000</v>
      </c>
      <c r="G42" s="53"/>
      <c r="H42" s="9"/>
      <c r="I42" s="10">
        <f>SUM(K42,L42)</f>
        <v>257449.65999999997</v>
      </c>
      <c r="J42" s="9"/>
      <c r="K42" s="9">
        <v>208982.08</v>
      </c>
      <c r="L42" s="53">
        <v>48467.58</v>
      </c>
      <c r="M42" s="9"/>
      <c r="N42" s="10">
        <f>SUM(P42,Q42)</f>
        <v>248339.34</v>
      </c>
      <c r="O42" s="9"/>
      <c r="P42" s="53">
        <v>203656.16</v>
      </c>
      <c r="Q42" s="96">
        <v>44683.18</v>
      </c>
      <c r="R42" s="30"/>
      <c r="S42" s="35" t="s">
        <v>285</v>
      </c>
    </row>
    <row r="43" spans="1:19" ht="90.6" customHeight="1" x14ac:dyDescent="0.3">
      <c r="A43" s="42" t="s">
        <v>148</v>
      </c>
      <c r="B43" s="2" t="s">
        <v>149</v>
      </c>
      <c r="C43" s="37" t="s">
        <v>8</v>
      </c>
      <c r="D43" s="10">
        <f>SUM(F43,G43,H43)</f>
        <v>250000</v>
      </c>
      <c r="E43" s="9"/>
      <c r="F43" s="9">
        <v>250000</v>
      </c>
      <c r="G43" s="53"/>
      <c r="H43" s="53"/>
      <c r="I43" s="10">
        <f>SUM(K43,L43,M43)</f>
        <v>319295.33999999997</v>
      </c>
      <c r="J43" s="9"/>
      <c r="K43" s="9">
        <v>250000</v>
      </c>
      <c r="L43" s="53">
        <v>56479.09</v>
      </c>
      <c r="M43" s="53">
        <v>12816.25</v>
      </c>
      <c r="N43" s="10">
        <f>SUM(P43,Q43,R43)</f>
        <v>313760.84999999998</v>
      </c>
      <c r="O43" s="9"/>
      <c r="P43" s="53">
        <v>245225.03</v>
      </c>
      <c r="Q43" s="53">
        <v>55749.599999999999</v>
      </c>
      <c r="R43" s="53">
        <v>12786.22</v>
      </c>
      <c r="S43" s="35" t="s">
        <v>285</v>
      </c>
    </row>
    <row r="44" spans="1:19" x14ac:dyDescent="0.3">
      <c r="A44" s="42"/>
      <c r="B44" s="143" t="s">
        <v>205</v>
      </c>
      <c r="C44" s="144"/>
      <c r="D44" s="91">
        <f>SUM(F44,G44)</f>
        <v>500070</v>
      </c>
      <c r="E44" s="21"/>
      <c r="F44" s="21">
        <f>SUM(F36:F39,F40,F42:F43)</f>
        <v>486610</v>
      </c>
      <c r="G44" s="21">
        <f>SUM(G36:G43)</f>
        <v>13460</v>
      </c>
      <c r="H44" s="101"/>
      <c r="I44" s="21"/>
      <c r="J44" s="21"/>
      <c r="K44" s="21">
        <f>SUM(K35,K40,K41)</f>
        <v>485592.07999999996</v>
      </c>
      <c r="L44" s="21">
        <f>SUM(L42,L43)</f>
        <v>104946.67</v>
      </c>
      <c r="M44" s="10">
        <f>SUM(M43)</f>
        <v>12816.25</v>
      </c>
      <c r="N44" s="10"/>
      <c r="O44" s="21"/>
      <c r="P44" s="21">
        <f>SUM(P35,P40,P41)</f>
        <v>475491.19</v>
      </c>
      <c r="Q44" s="4">
        <f>SUM(Q42,Q43)</f>
        <v>100432.78</v>
      </c>
      <c r="R44" s="101">
        <v>12786.22</v>
      </c>
      <c r="S44" s="76"/>
    </row>
    <row r="45" spans="1:19" x14ac:dyDescent="0.3">
      <c r="A45" s="113" t="s">
        <v>25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76"/>
    </row>
    <row r="46" spans="1:19" ht="40.799999999999997" x14ac:dyDescent="0.3">
      <c r="A46" s="42" t="s">
        <v>101</v>
      </c>
      <c r="B46" s="22" t="s">
        <v>150</v>
      </c>
      <c r="C46" s="37" t="s">
        <v>8</v>
      </c>
      <c r="D46" s="37"/>
      <c r="E46" s="9"/>
      <c r="F46" s="10">
        <v>240</v>
      </c>
      <c r="G46" s="9"/>
      <c r="H46" s="9"/>
      <c r="I46" s="9"/>
      <c r="J46" s="9"/>
      <c r="K46" s="10">
        <v>237</v>
      </c>
      <c r="L46" s="9"/>
      <c r="M46" s="9"/>
      <c r="N46" s="9"/>
      <c r="O46" s="9"/>
      <c r="P46" s="10">
        <v>237</v>
      </c>
      <c r="Q46" s="9"/>
      <c r="R46" s="9"/>
      <c r="S46" s="76"/>
    </row>
    <row r="47" spans="1:19" ht="68.400000000000006" customHeight="1" x14ac:dyDescent="0.3">
      <c r="A47" s="42" t="s">
        <v>139</v>
      </c>
      <c r="B47" s="8" t="s">
        <v>26</v>
      </c>
      <c r="C47" s="37" t="s">
        <v>8</v>
      </c>
      <c r="D47" s="37"/>
      <c r="E47" s="9"/>
      <c r="F47" s="9">
        <v>50</v>
      </c>
      <c r="G47" s="9"/>
      <c r="H47" s="9"/>
      <c r="I47" s="9"/>
      <c r="J47" s="9"/>
      <c r="K47" s="9">
        <v>50</v>
      </c>
      <c r="L47" s="9"/>
      <c r="M47" s="9"/>
      <c r="N47" s="9"/>
      <c r="O47" s="9"/>
      <c r="P47" s="9">
        <v>50</v>
      </c>
      <c r="Q47" s="9"/>
      <c r="R47" s="9"/>
      <c r="S47" s="35" t="s">
        <v>308</v>
      </c>
    </row>
    <row r="48" spans="1:19" ht="20.399999999999999" x14ac:dyDescent="0.3">
      <c r="A48" s="42" t="s">
        <v>151</v>
      </c>
      <c r="B48" s="8" t="s">
        <v>27</v>
      </c>
      <c r="C48" s="37" t="s">
        <v>8</v>
      </c>
      <c r="D48" s="37"/>
      <c r="E48" s="9"/>
      <c r="F48" s="9">
        <v>50</v>
      </c>
      <c r="G48" s="9"/>
      <c r="H48" s="9"/>
      <c r="I48" s="9"/>
      <c r="J48" s="9"/>
      <c r="K48" s="9">
        <v>50</v>
      </c>
      <c r="L48" s="9"/>
      <c r="M48" s="9"/>
      <c r="N48" s="9"/>
      <c r="O48" s="9"/>
      <c r="P48" s="9">
        <v>50</v>
      </c>
      <c r="Q48" s="9"/>
      <c r="R48" s="9"/>
      <c r="S48" s="76" t="s">
        <v>285</v>
      </c>
    </row>
    <row r="49" spans="1:19" ht="63.6" customHeight="1" x14ac:dyDescent="0.3">
      <c r="A49" s="42" t="s">
        <v>152</v>
      </c>
      <c r="B49" s="8" t="s">
        <v>28</v>
      </c>
      <c r="C49" s="37" t="s">
        <v>8</v>
      </c>
      <c r="D49" s="37"/>
      <c r="E49" s="9"/>
      <c r="F49" s="9">
        <v>140</v>
      </c>
      <c r="G49" s="9"/>
      <c r="H49" s="9"/>
      <c r="I49" s="9"/>
      <c r="J49" s="9"/>
      <c r="K49" s="9">
        <v>137</v>
      </c>
      <c r="L49" s="9"/>
      <c r="M49" s="9"/>
      <c r="N49" s="9"/>
      <c r="O49" s="9"/>
      <c r="P49" s="9">
        <v>137</v>
      </c>
      <c r="Q49" s="9"/>
      <c r="R49" s="9"/>
      <c r="S49" s="35" t="s">
        <v>322</v>
      </c>
    </row>
    <row r="50" spans="1:19" ht="30.6" x14ac:dyDescent="0.3">
      <c r="A50" s="42" t="s">
        <v>153</v>
      </c>
      <c r="B50" s="22" t="s">
        <v>154</v>
      </c>
      <c r="C50" s="37" t="s">
        <v>8</v>
      </c>
      <c r="D50" s="37"/>
      <c r="E50" s="9"/>
      <c r="F50" s="10">
        <v>2752</v>
      </c>
      <c r="G50" s="10"/>
      <c r="H50" s="10"/>
      <c r="I50" s="10"/>
      <c r="J50" s="10"/>
      <c r="K50" s="10">
        <f>SUM(K51,K52)</f>
        <v>2750.7200000000003</v>
      </c>
      <c r="L50" s="10"/>
      <c r="M50" s="10"/>
      <c r="N50" s="10"/>
      <c r="O50" s="10"/>
      <c r="P50" s="10">
        <f>SUM(P51,P52)</f>
        <v>2687.3100000000004</v>
      </c>
      <c r="Q50" s="9"/>
      <c r="R50" s="9"/>
      <c r="S50" s="76" t="s">
        <v>285</v>
      </c>
    </row>
    <row r="51" spans="1:19" ht="31.2" customHeight="1" x14ac:dyDescent="0.3">
      <c r="A51" s="42" t="s">
        <v>155</v>
      </c>
      <c r="B51" s="8" t="s">
        <v>156</v>
      </c>
      <c r="C51" s="36" t="s">
        <v>8</v>
      </c>
      <c r="D51" s="10">
        <f>SUM(F51,G51)</f>
        <v>2320.1999999999998</v>
      </c>
      <c r="E51" s="9"/>
      <c r="F51" s="9">
        <v>2200</v>
      </c>
      <c r="G51" s="9">
        <v>120.2</v>
      </c>
      <c r="H51" s="9"/>
      <c r="I51" s="10">
        <f>SUM(K51,L51)</f>
        <v>2310.6</v>
      </c>
      <c r="J51" s="9"/>
      <c r="K51" s="9">
        <v>2200</v>
      </c>
      <c r="L51" s="10">
        <v>110.6</v>
      </c>
      <c r="M51" s="9"/>
      <c r="N51" s="9">
        <f>SUM(P51,Q51)</f>
        <v>2247.19</v>
      </c>
      <c r="O51" s="9"/>
      <c r="P51" s="9">
        <v>2136.59</v>
      </c>
      <c r="Q51" s="10">
        <v>110.6</v>
      </c>
      <c r="R51" s="9"/>
      <c r="S51" s="76" t="s">
        <v>285</v>
      </c>
    </row>
    <row r="52" spans="1:19" ht="30.6" x14ac:dyDescent="0.3">
      <c r="A52" s="42" t="s">
        <v>157</v>
      </c>
      <c r="B52" s="8" t="s">
        <v>158</v>
      </c>
      <c r="C52" s="36" t="s">
        <v>8</v>
      </c>
      <c r="D52" s="36"/>
      <c r="E52" s="9"/>
      <c r="F52" s="9">
        <v>552</v>
      </c>
      <c r="G52" s="9"/>
      <c r="H52" s="9"/>
      <c r="I52" s="9"/>
      <c r="J52" s="9"/>
      <c r="K52" s="53">
        <v>550.72</v>
      </c>
      <c r="L52" s="9"/>
      <c r="M52" s="9"/>
      <c r="N52" s="9"/>
      <c r="O52" s="9"/>
      <c r="P52" s="53">
        <v>550.72</v>
      </c>
      <c r="Q52" s="9"/>
      <c r="R52" s="9"/>
      <c r="S52" s="76" t="s">
        <v>285</v>
      </c>
    </row>
    <row r="53" spans="1:19" x14ac:dyDescent="0.3">
      <c r="A53" s="42"/>
      <c r="B53" s="145" t="s">
        <v>204</v>
      </c>
      <c r="C53" s="146"/>
      <c r="D53" s="91">
        <f>SUM(F53,G53)</f>
        <v>3112.2</v>
      </c>
      <c r="E53" s="21"/>
      <c r="F53" s="21">
        <f>SUM(F47,F48,F49,F51,F52)</f>
        <v>2992</v>
      </c>
      <c r="G53" s="21">
        <f>SUM(G51)</f>
        <v>120.2</v>
      </c>
      <c r="H53" s="21"/>
      <c r="I53" s="21">
        <f>SUM(K53,L53)</f>
        <v>3098.32</v>
      </c>
      <c r="J53" s="21"/>
      <c r="K53" s="38">
        <f>SUM(K47,K48,K49,K51,K52)</f>
        <v>2987.7200000000003</v>
      </c>
      <c r="L53" s="10">
        <v>110.6</v>
      </c>
      <c r="M53" s="21"/>
      <c r="N53" s="21">
        <f>SUM(P53,Q53)</f>
        <v>3034.9100000000003</v>
      </c>
      <c r="O53" s="21"/>
      <c r="P53" s="38">
        <f>SUM(P46,P50)</f>
        <v>2924.3100000000004</v>
      </c>
      <c r="Q53" s="21">
        <f>SUM(Q51)</f>
        <v>110.6</v>
      </c>
      <c r="R53" s="21"/>
      <c r="S53" s="77"/>
    </row>
    <row r="54" spans="1:19" x14ac:dyDescent="0.3">
      <c r="A54" s="113" t="s">
        <v>29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76"/>
    </row>
    <row r="55" spans="1:19" ht="74.400000000000006" customHeight="1" x14ac:dyDescent="0.3">
      <c r="A55" s="42" t="s">
        <v>30</v>
      </c>
      <c r="B55" s="4" t="s">
        <v>159</v>
      </c>
      <c r="C55" s="37" t="s">
        <v>31</v>
      </c>
      <c r="D55" s="10">
        <v>6823.19</v>
      </c>
      <c r="E55" s="9"/>
      <c r="F55" s="10">
        <v>6823.19</v>
      </c>
      <c r="G55" s="9"/>
      <c r="H55" s="9"/>
      <c r="I55" s="10">
        <v>2737.19</v>
      </c>
      <c r="J55" s="9"/>
      <c r="K55" s="10">
        <v>2737.19</v>
      </c>
      <c r="L55" s="9"/>
      <c r="M55" s="9"/>
      <c r="N55" s="10">
        <v>2737.19</v>
      </c>
      <c r="O55" s="9"/>
      <c r="P55" s="10">
        <v>2737.19</v>
      </c>
      <c r="Q55" s="9"/>
      <c r="R55" s="9"/>
      <c r="S55" s="78" t="s">
        <v>286</v>
      </c>
    </row>
    <row r="56" spans="1:19" ht="64.8" customHeight="1" x14ac:dyDescent="0.3">
      <c r="A56" s="42" t="s">
        <v>160</v>
      </c>
      <c r="B56" s="33" t="s">
        <v>287</v>
      </c>
      <c r="C56" s="37" t="s">
        <v>33</v>
      </c>
      <c r="D56" s="37"/>
      <c r="E56" s="9"/>
      <c r="F56" s="9">
        <v>6823.19</v>
      </c>
      <c r="G56" s="9"/>
      <c r="H56" s="9"/>
      <c r="I56" s="9"/>
      <c r="J56" s="9"/>
      <c r="K56" s="9">
        <v>2737.19</v>
      </c>
      <c r="L56" s="9"/>
      <c r="M56" s="9"/>
      <c r="N56" s="9"/>
      <c r="O56" s="9"/>
      <c r="P56" s="9">
        <v>2737.19</v>
      </c>
      <c r="Q56" s="9"/>
      <c r="R56" s="9"/>
      <c r="S56" s="16" t="s">
        <v>288</v>
      </c>
    </row>
    <row r="57" spans="1:19" ht="54" customHeight="1" x14ac:dyDescent="0.3">
      <c r="A57" s="42" t="s">
        <v>32</v>
      </c>
      <c r="B57" s="4" t="s">
        <v>210</v>
      </c>
      <c r="C57" s="37" t="s">
        <v>33</v>
      </c>
      <c r="D57" s="10">
        <f>SUM(F58,F59,F60)</f>
        <v>48122</v>
      </c>
      <c r="E57" s="9"/>
      <c r="F57" s="10">
        <f>SUM(F58:F60)</f>
        <v>48122</v>
      </c>
      <c r="G57" s="9"/>
      <c r="H57" s="9"/>
      <c r="I57" s="9"/>
      <c r="J57" s="9"/>
      <c r="K57" s="9">
        <v>42532.78</v>
      </c>
      <c r="L57" s="9"/>
      <c r="M57" s="9"/>
      <c r="N57" s="9"/>
      <c r="O57" s="9"/>
      <c r="P57" s="9">
        <v>42532.78</v>
      </c>
      <c r="Q57" s="9"/>
      <c r="R57" s="9"/>
      <c r="S57" s="78" t="s">
        <v>289</v>
      </c>
    </row>
    <row r="58" spans="1:19" ht="60.6" customHeight="1" x14ac:dyDescent="0.3">
      <c r="A58" s="42" t="s">
        <v>161</v>
      </c>
      <c r="B58" s="2" t="s">
        <v>290</v>
      </c>
      <c r="C58" s="37" t="s">
        <v>33</v>
      </c>
      <c r="D58" s="37"/>
      <c r="E58" s="9"/>
      <c r="F58" s="9">
        <v>44922</v>
      </c>
      <c r="G58" s="9"/>
      <c r="H58" s="9"/>
      <c r="I58" s="9"/>
      <c r="J58" s="9"/>
      <c r="K58" s="9">
        <v>39922</v>
      </c>
      <c r="L58" s="9"/>
      <c r="M58" s="9"/>
      <c r="N58" s="9"/>
      <c r="O58" s="9"/>
      <c r="P58" s="9">
        <v>39922</v>
      </c>
      <c r="Q58" s="9"/>
      <c r="R58" s="9"/>
      <c r="S58" s="35" t="s">
        <v>291</v>
      </c>
    </row>
    <row r="59" spans="1:19" ht="72.599999999999994" x14ac:dyDescent="0.3">
      <c r="A59" s="42" t="s">
        <v>163</v>
      </c>
      <c r="B59" s="2" t="s">
        <v>211</v>
      </c>
      <c r="C59" s="37" t="s">
        <v>33</v>
      </c>
      <c r="D59" s="37"/>
      <c r="E59" s="9"/>
      <c r="F59" s="9">
        <v>2200</v>
      </c>
      <c r="G59" s="9"/>
      <c r="H59" s="9"/>
      <c r="I59" s="9"/>
      <c r="J59" s="9"/>
      <c r="K59" s="9">
        <v>1880.78</v>
      </c>
      <c r="L59" s="9"/>
      <c r="M59" s="9"/>
      <c r="N59" s="9"/>
      <c r="O59" s="9"/>
      <c r="P59" s="9">
        <v>1880.78</v>
      </c>
      <c r="Q59" s="9"/>
      <c r="R59" s="9"/>
      <c r="S59" s="35" t="s">
        <v>292</v>
      </c>
    </row>
    <row r="60" spans="1:19" ht="72.599999999999994" x14ac:dyDescent="0.3">
      <c r="A60" s="42" t="s">
        <v>162</v>
      </c>
      <c r="B60" s="2" t="s">
        <v>212</v>
      </c>
      <c r="C60" s="37" t="s">
        <v>33</v>
      </c>
      <c r="D60" s="37"/>
      <c r="E60" s="9"/>
      <c r="F60" s="9">
        <v>1000</v>
      </c>
      <c r="G60" s="9"/>
      <c r="H60" s="9"/>
      <c r="I60" s="9"/>
      <c r="J60" s="9"/>
      <c r="K60" s="9">
        <v>730</v>
      </c>
      <c r="L60" s="9"/>
      <c r="M60" s="9"/>
      <c r="N60" s="9"/>
      <c r="O60" s="9"/>
      <c r="P60" s="9">
        <v>730</v>
      </c>
      <c r="Q60" s="9"/>
      <c r="R60" s="9"/>
      <c r="S60" s="35" t="s">
        <v>293</v>
      </c>
    </row>
    <row r="61" spans="1:19" ht="52.2" x14ac:dyDescent="0.3">
      <c r="A61" s="42" t="s">
        <v>34</v>
      </c>
      <c r="B61" s="4" t="s">
        <v>168</v>
      </c>
      <c r="C61" s="37" t="s">
        <v>33</v>
      </c>
      <c r="D61" s="10">
        <v>202597.9</v>
      </c>
      <c r="E61" s="9"/>
      <c r="F61" s="10">
        <f>SUM(F62:F65)</f>
        <v>202597.9</v>
      </c>
      <c r="G61" s="9"/>
      <c r="H61" s="9"/>
      <c r="I61" s="9"/>
      <c r="J61" s="9"/>
      <c r="K61" s="10">
        <v>193508.35</v>
      </c>
      <c r="L61" s="9"/>
      <c r="M61" s="9"/>
      <c r="N61" s="9"/>
      <c r="O61" s="9"/>
      <c r="P61" s="10">
        <v>193508.35</v>
      </c>
      <c r="Q61" s="9"/>
      <c r="R61" s="9"/>
      <c r="S61" s="35" t="s">
        <v>294</v>
      </c>
    </row>
    <row r="62" spans="1:19" ht="72.599999999999994" x14ac:dyDescent="0.3">
      <c r="A62" s="42" t="s">
        <v>164</v>
      </c>
      <c r="B62" s="2" t="s">
        <v>213</v>
      </c>
      <c r="C62" s="37" t="s">
        <v>33</v>
      </c>
      <c r="D62" s="37"/>
      <c r="E62" s="9"/>
      <c r="F62" s="9">
        <v>4000</v>
      </c>
      <c r="G62" s="9"/>
      <c r="H62" s="9"/>
      <c r="I62" s="9"/>
      <c r="J62" s="9"/>
      <c r="K62" s="9">
        <v>3856.12</v>
      </c>
      <c r="L62" s="9"/>
      <c r="M62" s="9"/>
      <c r="N62" s="9"/>
      <c r="O62" s="9"/>
      <c r="P62" s="9">
        <v>3856.12</v>
      </c>
      <c r="Q62" s="9"/>
      <c r="R62" s="9"/>
      <c r="S62" s="35" t="s">
        <v>295</v>
      </c>
    </row>
    <row r="63" spans="1:19" ht="52.2" x14ac:dyDescent="0.3">
      <c r="A63" s="42" t="s">
        <v>165</v>
      </c>
      <c r="B63" s="2" t="s">
        <v>214</v>
      </c>
      <c r="C63" s="37" t="s">
        <v>33</v>
      </c>
      <c r="D63" s="37"/>
      <c r="E63" s="9"/>
      <c r="F63" s="9">
        <v>200</v>
      </c>
      <c r="G63" s="9"/>
      <c r="H63" s="9"/>
      <c r="I63" s="9"/>
      <c r="J63" s="9"/>
      <c r="K63" s="9">
        <v>92.75</v>
      </c>
      <c r="L63" s="9"/>
      <c r="M63" s="9"/>
      <c r="N63" s="9"/>
      <c r="O63" s="9"/>
      <c r="P63" s="9">
        <v>92.75</v>
      </c>
      <c r="Q63" s="9"/>
      <c r="R63" s="9"/>
      <c r="S63" s="35" t="s">
        <v>296</v>
      </c>
    </row>
    <row r="64" spans="1:19" ht="81" customHeight="1" x14ac:dyDescent="0.3">
      <c r="A64" s="42" t="s">
        <v>166</v>
      </c>
      <c r="B64" s="16" t="s">
        <v>215</v>
      </c>
      <c r="C64" s="92" t="s">
        <v>33</v>
      </c>
      <c r="D64" s="92"/>
      <c r="E64" s="97"/>
      <c r="F64" s="97">
        <v>139397.9</v>
      </c>
      <c r="G64" s="97"/>
      <c r="H64" s="97"/>
      <c r="I64" s="97"/>
      <c r="J64" s="97"/>
      <c r="K64" s="98">
        <v>133018.98000000001</v>
      </c>
      <c r="L64" s="98"/>
      <c r="M64" s="98"/>
      <c r="N64" s="98"/>
      <c r="O64" s="98"/>
      <c r="P64" s="98">
        <v>133018.98000000001</v>
      </c>
      <c r="Q64" s="97"/>
      <c r="R64" s="97"/>
      <c r="S64" s="16" t="s">
        <v>297</v>
      </c>
    </row>
    <row r="65" spans="1:19" ht="61.8" customHeight="1" x14ac:dyDescent="0.3">
      <c r="A65" s="42" t="s">
        <v>167</v>
      </c>
      <c r="B65" s="2" t="s">
        <v>216</v>
      </c>
      <c r="C65" s="37" t="s">
        <v>33</v>
      </c>
      <c r="D65" s="37"/>
      <c r="E65" s="9"/>
      <c r="F65" s="9">
        <v>59000</v>
      </c>
      <c r="G65" s="9"/>
      <c r="H65" s="9"/>
      <c r="I65" s="9"/>
      <c r="J65" s="9"/>
      <c r="K65" s="53">
        <v>56540.5</v>
      </c>
      <c r="L65" s="53"/>
      <c r="M65" s="53"/>
      <c r="N65" s="53"/>
      <c r="O65" s="53"/>
      <c r="P65" s="53">
        <v>56540.5</v>
      </c>
      <c r="Q65" s="9"/>
      <c r="R65" s="9"/>
      <c r="S65" s="16" t="s">
        <v>298</v>
      </c>
    </row>
    <row r="66" spans="1:19" ht="72.599999999999994" customHeight="1" x14ac:dyDescent="0.3">
      <c r="A66" s="42" t="s">
        <v>35</v>
      </c>
      <c r="B66" s="4" t="s">
        <v>169</v>
      </c>
      <c r="C66" s="37" t="s">
        <v>33</v>
      </c>
      <c r="D66" s="10">
        <v>9540</v>
      </c>
      <c r="E66" s="9"/>
      <c r="F66" s="10">
        <v>9540</v>
      </c>
      <c r="G66" s="9"/>
      <c r="H66" s="9"/>
      <c r="I66" s="9"/>
      <c r="J66" s="9"/>
      <c r="K66" s="10">
        <v>7668.87</v>
      </c>
      <c r="L66" s="9"/>
      <c r="M66" s="9"/>
      <c r="N66" s="9"/>
      <c r="O66" s="9"/>
      <c r="P66" s="10">
        <v>7668.87</v>
      </c>
      <c r="Q66" s="9"/>
      <c r="R66" s="9"/>
      <c r="S66" s="73" t="s">
        <v>299</v>
      </c>
    </row>
    <row r="67" spans="1:19" ht="40.799999999999997" x14ac:dyDescent="0.3">
      <c r="A67" s="42" t="s">
        <v>170</v>
      </c>
      <c r="B67" s="2" t="s">
        <v>218</v>
      </c>
      <c r="C67" s="37" t="s">
        <v>33</v>
      </c>
      <c r="D67" s="37"/>
      <c r="E67" s="9"/>
      <c r="F67" s="9">
        <v>40</v>
      </c>
      <c r="G67" s="9"/>
      <c r="H67" s="9"/>
      <c r="I67" s="9"/>
      <c r="J67" s="9"/>
      <c r="K67" s="9">
        <v>40</v>
      </c>
      <c r="L67" s="9"/>
      <c r="M67" s="9"/>
      <c r="N67" s="9"/>
      <c r="O67" s="9"/>
      <c r="P67" s="9">
        <v>40</v>
      </c>
      <c r="Q67" s="9"/>
      <c r="R67" s="9"/>
      <c r="S67" s="16" t="s">
        <v>300</v>
      </c>
    </row>
    <row r="68" spans="1:19" ht="123" customHeight="1" x14ac:dyDescent="0.3">
      <c r="A68" s="42" t="s">
        <v>171</v>
      </c>
      <c r="B68" s="2" t="s">
        <v>219</v>
      </c>
      <c r="C68" s="37" t="s">
        <v>217</v>
      </c>
      <c r="D68" s="37"/>
      <c r="E68" s="9"/>
      <c r="F68" s="9">
        <v>9500</v>
      </c>
      <c r="G68" s="9"/>
      <c r="H68" s="9"/>
      <c r="I68" s="9"/>
      <c r="J68" s="9"/>
      <c r="K68" s="9">
        <v>7628.87</v>
      </c>
      <c r="L68" s="9"/>
      <c r="M68" s="9"/>
      <c r="N68" s="9"/>
      <c r="O68" s="9"/>
      <c r="P68" s="9">
        <v>7628.87</v>
      </c>
      <c r="Q68" s="9"/>
      <c r="R68" s="9"/>
      <c r="S68" s="35" t="s">
        <v>326</v>
      </c>
    </row>
    <row r="69" spans="1:19" ht="72.599999999999994" customHeight="1" x14ac:dyDescent="0.3">
      <c r="A69" s="42" t="s">
        <v>36</v>
      </c>
      <c r="B69" s="39" t="s">
        <v>172</v>
      </c>
      <c r="C69" s="92" t="s">
        <v>33</v>
      </c>
      <c r="D69" s="99">
        <v>11800</v>
      </c>
      <c r="E69" s="97"/>
      <c r="F69" s="99">
        <v>11800</v>
      </c>
      <c r="G69" s="97"/>
      <c r="H69" s="97"/>
      <c r="I69" s="97"/>
      <c r="J69" s="97"/>
      <c r="K69" s="99">
        <v>11131.75</v>
      </c>
      <c r="L69" s="97"/>
      <c r="M69" s="97"/>
      <c r="N69" s="97"/>
      <c r="O69" s="97"/>
      <c r="P69" s="99">
        <v>11131.75</v>
      </c>
      <c r="Q69" s="97"/>
      <c r="R69" s="97"/>
      <c r="S69" s="16" t="s">
        <v>301</v>
      </c>
    </row>
    <row r="70" spans="1:19" ht="63.6" customHeight="1" x14ac:dyDescent="0.3">
      <c r="A70" s="42" t="s">
        <v>173</v>
      </c>
      <c r="B70" s="16" t="s">
        <v>220</v>
      </c>
      <c r="C70" s="92" t="s">
        <v>33</v>
      </c>
      <c r="D70" s="92"/>
      <c r="E70" s="97"/>
      <c r="F70" s="97">
        <v>11800</v>
      </c>
      <c r="G70" s="97"/>
      <c r="H70" s="97"/>
      <c r="I70" s="97"/>
      <c r="J70" s="97"/>
      <c r="K70" s="97">
        <v>11131.75</v>
      </c>
      <c r="L70" s="97"/>
      <c r="M70" s="97"/>
      <c r="N70" s="97"/>
      <c r="O70" s="97"/>
      <c r="P70" s="97">
        <v>11131.75</v>
      </c>
      <c r="Q70" s="97"/>
      <c r="R70" s="97"/>
      <c r="S70" s="16" t="s">
        <v>302</v>
      </c>
    </row>
    <row r="71" spans="1:19" x14ac:dyDescent="0.3">
      <c r="A71" s="42"/>
      <c r="B71" s="145" t="s">
        <v>203</v>
      </c>
      <c r="C71" s="146"/>
      <c r="D71" s="61">
        <f>SUM(D55,D57,D61,D66,D69)</f>
        <v>278883.08999999997</v>
      </c>
      <c r="E71" s="21"/>
      <c r="F71" s="21">
        <f>SUM(F55,F57,F61,F66,F69)</f>
        <v>278883.08999999997</v>
      </c>
      <c r="G71" s="21"/>
      <c r="H71" s="21"/>
      <c r="I71" s="21"/>
      <c r="J71" s="21"/>
      <c r="K71" s="21">
        <f>SUM(K55,K57,K61,K66,K69)</f>
        <v>257578.94</v>
      </c>
      <c r="L71" s="21"/>
      <c r="M71" s="21"/>
      <c r="N71" s="21"/>
      <c r="O71" s="21"/>
      <c r="P71" s="21">
        <f>SUM(P55,P57,P61,P66,P69)</f>
        <v>257578.94</v>
      </c>
      <c r="Q71" s="21"/>
      <c r="R71" s="9"/>
      <c r="S71" s="30"/>
    </row>
    <row r="72" spans="1:19" ht="20.399999999999999" customHeight="1" x14ac:dyDescent="0.3">
      <c r="A72" s="150" t="s">
        <v>325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2"/>
    </row>
    <row r="73" spans="1:19" ht="84" customHeight="1" x14ac:dyDescent="0.3">
      <c r="A73" s="46" t="s">
        <v>37</v>
      </c>
      <c r="B73" s="4" t="s">
        <v>38</v>
      </c>
      <c r="C73" s="3" t="s">
        <v>39</v>
      </c>
      <c r="D73" s="3"/>
      <c r="E73" s="10"/>
      <c r="F73" s="10">
        <f>SUM(F74:F83)</f>
        <v>26122.5</v>
      </c>
      <c r="G73" s="10"/>
      <c r="H73" s="10"/>
      <c r="I73" s="10"/>
      <c r="J73" s="10"/>
      <c r="K73" s="10">
        <f>SUM(K74:K83)</f>
        <v>25647.399999999998</v>
      </c>
      <c r="L73" s="10"/>
      <c r="M73" s="10"/>
      <c r="N73" s="10"/>
      <c r="O73" s="10"/>
      <c r="P73" s="10">
        <f t="shared" ref="P73" si="0">SUM(P74:P83)</f>
        <v>25647.399999999998</v>
      </c>
      <c r="Q73" s="10"/>
      <c r="R73" s="9"/>
      <c r="S73" s="9" t="s">
        <v>309</v>
      </c>
    </row>
    <row r="74" spans="1:19" ht="71.25" customHeight="1" x14ac:dyDescent="0.3">
      <c r="A74" s="42" t="s">
        <v>40</v>
      </c>
      <c r="B74" s="2" t="s">
        <v>108</v>
      </c>
      <c r="C74" s="37" t="s">
        <v>39</v>
      </c>
      <c r="D74" s="37"/>
      <c r="E74" s="9"/>
      <c r="F74" s="9">
        <v>4050</v>
      </c>
      <c r="G74" s="9"/>
      <c r="H74" s="9"/>
      <c r="I74" s="9"/>
      <c r="J74" s="9"/>
      <c r="K74" s="9">
        <v>4037.6</v>
      </c>
      <c r="L74" s="9"/>
      <c r="M74" s="9"/>
      <c r="N74" s="9"/>
      <c r="O74" s="9"/>
      <c r="P74" s="9">
        <v>4037.6</v>
      </c>
      <c r="Q74" s="9"/>
      <c r="R74" s="9"/>
      <c r="S74" s="9" t="s">
        <v>310</v>
      </c>
    </row>
    <row r="75" spans="1:19" ht="30.6" x14ac:dyDescent="0.3">
      <c r="A75" s="42" t="s">
        <v>42</v>
      </c>
      <c r="B75" s="2" t="s">
        <v>109</v>
      </c>
      <c r="C75" s="37" t="s">
        <v>39</v>
      </c>
      <c r="D75" s="37"/>
      <c r="E75" s="9"/>
      <c r="F75" s="9">
        <v>15300</v>
      </c>
      <c r="G75" s="9"/>
      <c r="H75" s="9"/>
      <c r="I75" s="9"/>
      <c r="J75" s="9"/>
      <c r="K75" s="9">
        <v>15096.5</v>
      </c>
      <c r="L75" s="9"/>
      <c r="M75" s="9"/>
      <c r="N75" s="9"/>
      <c r="O75" s="9"/>
      <c r="P75" s="9">
        <v>15096.5</v>
      </c>
      <c r="Q75" s="9"/>
      <c r="R75" s="9"/>
      <c r="S75" s="9" t="s">
        <v>300</v>
      </c>
    </row>
    <row r="76" spans="1:19" ht="30.6" x14ac:dyDescent="0.3">
      <c r="A76" s="42" t="s">
        <v>43</v>
      </c>
      <c r="B76" s="2" t="s">
        <v>110</v>
      </c>
      <c r="C76" s="37" t="s">
        <v>39</v>
      </c>
      <c r="D76" s="37"/>
      <c r="E76" s="9"/>
      <c r="F76" s="9">
        <v>760</v>
      </c>
      <c r="G76" s="9"/>
      <c r="H76" s="9"/>
      <c r="I76" s="9"/>
      <c r="J76" s="9"/>
      <c r="K76" s="9">
        <v>760</v>
      </c>
      <c r="L76" s="9"/>
      <c r="M76" s="9"/>
      <c r="N76" s="9"/>
      <c r="O76" s="9"/>
      <c r="P76" s="9">
        <v>760</v>
      </c>
      <c r="Q76" s="9"/>
      <c r="R76" s="9"/>
      <c r="S76" s="9" t="s">
        <v>300</v>
      </c>
    </row>
    <row r="77" spans="1:19" ht="30.6" x14ac:dyDescent="0.3">
      <c r="A77" s="42" t="s">
        <v>44</v>
      </c>
      <c r="B77" s="2" t="s">
        <v>111</v>
      </c>
      <c r="C77" s="37" t="s">
        <v>39</v>
      </c>
      <c r="D77" s="37"/>
      <c r="E77" s="9"/>
      <c r="F77" s="9">
        <v>1152.5</v>
      </c>
      <c r="G77" s="9"/>
      <c r="H77" s="9"/>
      <c r="I77" s="9"/>
      <c r="J77" s="9"/>
      <c r="K77" s="9">
        <v>1152.5</v>
      </c>
      <c r="L77" s="9"/>
      <c r="M77" s="9"/>
      <c r="N77" s="9"/>
      <c r="O77" s="9"/>
      <c r="P77" s="9">
        <v>1152.5</v>
      </c>
      <c r="Q77" s="9"/>
      <c r="R77" s="9"/>
      <c r="S77" s="9" t="s">
        <v>311</v>
      </c>
    </row>
    <row r="78" spans="1:19" ht="30.6" x14ac:dyDescent="0.3">
      <c r="A78" s="42" t="s">
        <v>45</v>
      </c>
      <c r="B78" s="2" t="s">
        <v>174</v>
      </c>
      <c r="C78" s="37" t="s">
        <v>39</v>
      </c>
      <c r="D78" s="37"/>
      <c r="E78" s="9"/>
      <c r="F78" s="9">
        <v>1500</v>
      </c>
      <c r="G78" s="9"/>
      <c r="H78" s="9"/>
      <c r="I78" s="9"/>
      <c r="J78" s="9"/>
      <c r="K78" s="9">
        <v>1446.3</v>
      </c>
      <c r="L78" s="9"/>
      <c r="M78" s="9"/>
      <c r="N78" s="9"/>
      <c r="O78" s="9"/>
      <c r="P78" s="9">
        <v>1446.3</v>
      </c>
      <c r="Q78" s="9"/>
      <c r="R78" s="9"/>
      <c r="S78" s="9" t="s">
        <v>300</v>
      </c>
    </row>
    <row r="79" spans="1:19" ht="71.400000000000006" x14ac:dyDescent="0.3">
      <c r="A79" s="42" t="s">
        <v>46</v>
      </c>
      <c r="B79" s="2" t="s">
        <v>175</v>
      </c>
      <c r="C79" s="37" t="s">
        <v>41</v>
      </c>
      <c r="D79" s="37"/>
      <c r="E79" s="9"/>
      <c r="F79" s="9">
        <v>1080</v>
      </c>
      <c r="G79" s="9"/>
      <c r="H79" s="9"/>
      <c r="I79" s="9"/>
      <c r="J79" s="9"/>
      <c r="K79" s="9">
        <v>1080</v>
      </c>
      <c r="L79" s="9"/>
      <c r="M79" s="9"/>
      <c r="N79" s="9"/>
      <c r="O79" s="9"/>
      <c r="P79" s="9">
        <v>1080</v>
      </c>
      <c r="Q79" s="9"/>
      <c r="R79" s="9"/>
      <c r="S79" s="9" t="s">
        <v>312</v>
      </c>
    </row>
    <row r="80" spans="1:19" ht="99" customHeight="1" x14ac:dyDescent="0.3">
      <c r="A80" s="119" t="s">
        <v>47</v>
      </c>
      <c r="B80" s="147" t="s">
        <v>176</v>
      </c>
      <c r="C80" s="37" t="s">
        <v>39</v>
      </c>
      <c r="D80" s="37"/>
      <c r="E80" s="9"/>
      <c r="F80" s="9">
        <v>880</v>
      </c>
      <c r="G80" s="9"/>
      <c r="H80" s="9"/>
      <c r="I80" s="9"/>
      <c r="J80" s="9"/>
      <c r="K80" s="9">
        <v>788.5</v>
      </c>
      <c r="L80" s="9"/>
      <c r="M80" s="9"/>
      <c r="N80" s="9"/>
      <c r="O80" s="9"/>
      <c r="P80" s="9">
        <v>788.5</v>
      </c>
      <c r="Q80" s="9"/>
      <c r="R80" s="9"/>
      <c r="S80" s="9" t="s">
        <v>300</v>
      </c>
    </row>
    <row r="81" spans="1:19" ht="71.400000000000006" x14ac:dyDescent="0.3">
      <c r="A81" s="120"/>
      <c r="B81" s="148"/>
      <c r="C81" s="37" t="s">
        <v>41</v>
      </c>
      <c r="D81" s="37"/>
      <c r="E81" s="9"/>
      <c r="F81" s="9">
        <v>500</v>
      </c>
      <c r="G81" s="9"/>
      <c r="H81" s="9"/>
      <c r="I81" s="9"/>
      <c r="J81" s="9"/>
      <c r="K81" s="9">
        <v>500</v>
      </c>
      <c r="L81" s="9"/>
      <c r="M81" s="9"/>
      <c r="N81" s="9"/>
      <c r="O81" s="9"/>
      <c r="P81" s="9">
        <v>500</v>
      </c>
      <c r="Q81" s="9"/>
      <c r="R81" s="9"/>
      <c r="S81" s="9" t="s">
        <v>300</v>
      </c>
    </row>
    <row r="82" spans="1:19" ht="91.8" x14ac:dyDescent="0.3">
      <c r="A82" s="121"/>
      <c r="B82" s="149"/>
      <c r="C82" s="50" t="s">
        <v>232</v>
      </c>
      <c r="D82" s="56"/>
      <c r="E82" s="9"/>
      <c r="F82" s="9">
        <v>500</v>
      </c>
      <c r="G82" s="9"/>
      <c r="H82" s="9"/>
      <c r="I82" s="9"/>
      <c r="J82" s="9"/>
      <c r="K82" s="9">
        <v>500</v>
      </c>
      <c r="L82" s="9"/>
      <c r="M82" s="9"/>
      <c r="N82" s="9"/>
      <c r="O82" s="9"/>
      <c r="P82" s="9">
        <v>500</v>
      </c>
      <c r="Q82" s="9"/>
      <c r="R82" s="9"/>
      <c r="S82" s="9" t="s">
        <v>313</v>
      </c>
    </row>
    <row r="83" spans="1:19" ht="30.6" x14ac:dyDescent="0.3">
      <c r="A83" s="42" t="s">
        <v>48</v>
      </c>
      <c r="B83" s="2" t="s">
        <v>177</v>
      </c>
      <c r="C83" s="37" t="s">
        <v>39</v>
      </c>
      <c r="D83" s="37"/>
      <c r="E83" s="9"/>
      <c r="F83" s="9">
        <v>400</v>
      </c>
      <c r="G83" s="9"/>
      <c r="H83" s="9"/>
      <c r="I83" s="9"/>
      <c r="J83" s="9"/>
      <c r="K83" s="9">
        <v>286</v>
      </c>
      <c r="L83" s="9"/>
      <c r="M83" s="9"/>
      <c r="N83" s="9"/>
      <c r="O83" s="9"/>
      <c r="P83" s="9">
        <v>286</v>
      </c>
      <c r="Q83" s="9"/>
      <c r="R83" s="9"/>
      <c r="S83" s="21"/>
    </row>
    <row r="84" spans="1:19" ht="61.2" x14ac:dyDescent="0.3">
      <c r="A84" s="43" t="s">
        <v>49</v>
      </c>
      <c r="B84" s="3" t="s">
        <v>50</v>
      </c>
      <c r="C84" s="3" t="s">
        <v>39</v>
      </c>
      <c r="D84" s="11">
        <f>SUM(F84,G84)</f>
        <v>5000</v>
      </c>
      <c r="E84" s="11"/>
      <c r="F84" s="10">
        <f>SUM(F85:F90)</f>
        <v>4850</v>
      </c>
      <c r="G84" s="10">
        <v>150</v>
      </c>
      <c r="H84" s="10"/>
      <c r="I84" s="10">
        <f>SUM(K84,L84)</f>
        <v>4999.2</v>
      </c>
      <c r="J84" s="10"/>
      <c r="K84" s="10">
        <f>SUM(K85:K90)</f>
        <v>4849.2</v>
      </c>
      <c r="L84" s="10">
        <v>150</v>
      </c>
      <c r="M84" s="10"/>
      <c r="N84" s="10"/>
      <c r="O84" s="10"/>
      <c r="P84" s="10">
        <f t="shared" ref="P84" si="1">SUM(P85:P90)</f>
        <v>4849.2</v>
      </c>
      <c r="Q84" s="10">
        <v>150</v>
      </c>
      <c r="R84" s="21"/>
      <c r="S84" s="9" t="s">
        <v>300</v>
      </c>
    </row>
    <row r="85" spans="1:19" ht="70.8" customHeight="1" x14ac:dyDescent="0.3">
      <c r="A85" s="42" t="s">
        <v>51</v>
      </c>
      <c r="B85" s="2" t="s">
        <v>178</v>
      </c>
      <c r="C85" s="37" t="s">
        <v>53</v>
      </c>
      <c r="D85" s="37"/>
      <c r="E85" s="9"/>
      <c r="F85" s="9">
        <v>560</v>
      </c>
      <c r="H85" s="9"/>
      <c r="I85" s="9"/>
      <c r="J85" s="9"/>
      <c r="K85" s="9">
        <v>560</v>
      </c>
      <c r="L85" s="9"/>
      <c r="M85" s="9"/>
      <c r="N85" s="9"/>
      <c r="O85" s="9"/>
      <c r="P85" s="9">
        <v>560</v>
      </c>
      <c r="Q85" s="9"/>
      <c r="R85" s="26"/>
      <c r="S85" s="9" t="s">
        <v>300</v>
      </c>
    </row>
    <row r="86" spans="1:19" ht="30.6" x14ac:dyDescent="0.3">
      <c r="A86" s="42" t="s">
        <v>52</v>
      </c>
      <c r="B86" s="2" t="s">
        <v>112</v>
      </c>
      <c r="C86" s="37" t="s">
        <v>113</v>
      </c>
      <c r="D86" s="37"/>
      <c r="E86" s="9"/>
      <c r="F86" s="9">
        <v>1000</v>
      </c>
      <c r="G86" s="9">
        <v>100</v>
      </c>
      <c r="H86" s="9"/>
      <c r="I86" s="9"/>
      <c r="J86" s="9"/>
      <c r="K86" s="9">
        <v>1000</v>
      </c>
      <c r="L86" s="9">
        <v>100</v>
      </c>
      <c r="M86" s="9"/>
      <c r="N86" s="9"/>
      <c r="O86" s="9"/>
      <c r="P86" s="9">
        <v>1000</v>
      </c>
      <c r="Q86" s="9">
        <v>100</v>
      </c>
      <c r="R86" s="10"/>
      <c r="S86" s="9" t="s">
        <v>300</v>
      </c>
    </row>
    <row r="87" spans="1:19" ht="30.6" x14ac:dyDescent="0.3">
      <c r="A87" s="42" t="s">
        <v>54</v>
      </c>
      <c r="B87" s="2" t="s">
        <v>58</v>
      </c>
      <c r="C87" s="37" t="s">
        <v>113</v>
      </c>
      <c r="D87" s="37"/>
      <c r="E87" s="9"/>
      <c r="F87" s="9">
        <v>500</v>
      </c>
      <c r="G87" s="9">
        <v>50</v>
      </c>
      <c r="H87" s="9"/>
      <c r="I87" s="9"/>
      <c r="J87" s="9"/>
      <c r="K87" s="9">
        <v>500</v>
      </c>
      <c r="L87" s="9">
        <v>50</v>
      </c>
      <c r="M87" s="9"/>
      <c r="N87" s="9"/>
      <c r="O87" s="9"/>
      <c r="P87" s="9">
        <v>500</v>
      </c>
      <c r="Q87" s="9">
        <v>50</v>
      </c>
      <c r="R87" s="9"/>
      <c r="S87" s="9" t="s">
        <v>300</v>
      </c>
    </row>
    <row r="88" spans="1:19" ht="30.6" x14ac:dyDescent="0.3">
      <c r="A88" s="42" t="s">
        <v>55</v>
      </c>
      <c r="B88" s="2" t="s">
        <v>114</v>
      </c>
      <c r="C88" s="37" t="s">
        <v>39</v>
      </c>
      <c r="D88" s="37"/>
      <c r="E88" s="9"/>
      <c r="F88" s="9">
        <v>410</v>
      </c>
      <c r="H88" s="9"/>
      <c r="I88" s="9"/>
      <c r="J88" s="9"/>
      <c r="K88" s="9">
        <v>409.2</v>
      </c>
      <c r="L88" s="9"/>
      <c r="M88" s="9"/>
      <c r="N88" s="9"/>
      <c r="O88" s="9"/>
      <c r="P88" s="9">
        <v>409.2</v>
      </c>
      <c r="Q88" s="9"/>
      <c r="R88" s="9"/>
      <c r="S88" s="9" t="s">
        <v>300</v>
      </c>
    </row>
    <row r="89" spans="1:19" ht="71.400000000000006" x14ac:dyDescent="0.3">
      <c r="A89" s="42" t="s">
        <v>56</v>
      </c>
      <c r="B89" s="2" t="s">
        <v>179</v>
      </c>
      <c r="C89" s="37" t="s">
        <v>53</v>
      </c>
      <c r="D89" s="37"/>
      <c r="E89" s="9"/>
      <c r="F89" s="9">
        <v>560</v>
      </c>
      <c r="G89" s="9"/>
      <c r="H89" s="9"/>
      <c r="I89" s="9"/>
      <c r="J89" s="9"/>
      <c r="K89" s="9">
        <v>560</v>
      </c>
      <c r="L89" s="9"/>
      <c r="M89" s="9"/>
      <c r="N89" s="9"/>
      <c r="O89" s="9"/>
      <c r="P89" s="9">
        <v>560</v>
      </c>
      <c r="Q89" s="9"/>
      <c r="R89" s="9"/>
      <c r="S89" s="9" t="s">
        <v>300</v>
      </c>
    </row>
    <row r="90" spans="1:19" ht="33.75" customHeight="1" x14ac:dyDescent="0.3">
      <c r="A90" s="42" t="s">
        <v>57</v>
      </c>
      <c r="B90" s="2" t="s">
        <v>180</v>
      </c>
      <c r="C90" s="37" t="s">
        <v>39</v>
      </c>
      <c r="D90" s="37"/>
      <c r="E90" s="9"/>
      <c r="F90" s="9">
        <v>1820</v>
      </c>
      <c r="G90" s="9"/>
      <c r="H90" s="9"/>
      <c r="I90" s="9"/>
      <c r="J90" s="9"/>
      <c r="K90" s="9">
        <v>1820</v>
      </c>
      <c r="L90" s="9"/>
      <c r="M90" s="9"/>
      <c r="N90" s="9"/>
      <c r="O90" s="9"/>
      <c r="P90" s="9">
        <v>1820</v>
      </c>
      <c r="Q90" s="9"/>
      <c r="R90" s="9"/>
      <c r="S90" s="9"/>
    </row>
    <row r="91" spans="1:19" ht="30.6" x14ac:dyDescent="0.3">
      <c r="A91" s="47" t="s">
        <v>59</v>
      </c>
      <c r="B91" s="3" t="s">
        <v>60</v>
      </c>
      <c r="C91" s="3" t="s">
        <v>39</v>
      </c>
      <c r="D91" s="65"/>
      <c r="E91" s="12"/>
      <c r="F91" s="13">
        <f>SUM(F92:F94)</f>
        <v>6471</v>
      </c>
      <c r="G91" s="10">
        <v>458</v>
      </c>
      <c r="H91" s="13"/>
      <c r="I91" s="13"/>
      <c r="J91" s="13"/>
      <c r="K91" s="13">
        <f>SUM(K92:K94)</f>
        <v>6471</v>
      </c>
      <c r="L91" s="10">
        <v>2615.3000000000002</v>
      </c>
      <c r="M91" s="13"/>
      <c r="N91" s="13"/>
      <c r="O91" s="13"/>
      <c r="P91" s="13">
        <f t="shared" ref="P91" si="2">SUM(P92:P94)</f>
        <v>6471</v>
      </c>
      <c r="Q91" s="10">
        <v>2615.3000000000002</v>
      </c>
      <c r="R91" s="9"/>
      <c r="S91" s="9" t="s">
        <v>300</v>
      </c>
    </row>
    <row r="92" spans="1:19" ht="30.6" x14ac:dyDescent="0.3">
      <c r="A92" s="42" t="s">
        <v>61</v>
      </c>
      <c r="B92" s="2" t="s">
        <v>181</v>
      </c>
      <c r="C92" s="37" t="s">
        <v>39</v>
      </c>
      <c r="D92" s="37"/>
      <c r="E92" s="9"/>
      <c r="F92" s="9">
        <v>841</v>
      </c>
      <c r="H92" s="9"/>
      <c r="I92" s="9"/>
      <c r="J92" s="9"/>
      <c r="K92" s="9">
        <v>841</v>
      </c>
      <c r="L92" s="9"/>
      <c r="M92" s="9"/>
      <c r="N92" s="9"/>
      <c r="O92" s="9"/>
      <c r="P92" s="9">
        <v>841</v>
      </c>
      <c r="Q92" s="9"/>
      <c r="R92" s="9"/>
      <c r="S92" s="9" t="s">
        <v>300</v>
      </c>
    </row>
    <row r="93" spans="1:19" ht="30.6" x14ac:dyDescent="0.3">
      <c r="A93" s="139" t="s">
        <v>182</v>
      </c>
      <c r="B93" s="141" t="s">
        <v>62</v>
      </c>
      <c r="C93" s="25" t="s">
        <v>39</v>
      </c>
      <c r="D93" s="25"/>
      <c r="E93" s="9"/>
      <c r="F93" s="9">
        <v>4580</v>
      </c>
      <c r="G93" s="9"/>
      <c r="H93" s="9"/>
      <c r="I93" s="9"/>
      <c r="J93" s="9"/>
      <c r="K93" s="9">
        <v>4580</v>
      </c>
      <c r="L93" s="9"/>
      <c r="M93" s="9"/>
      <c r="N93" s="9"/>
      <c r="O93" s="9"/>
      <c r="P93" s="9">
        <v>4580</v>
      </c>
      <c r="Q93" s="9"/>
      <c r="R93" s="9"/>
      <c r="S93" s="9" t="s">
        <v>300</v>
      </c>
    </row>
    <row r="94" spans="1:19" ht="71.400000000000006" x14ac:dyDescent="0.3">
      <c r="A94" s="140"/>
      <c r="B94" s="142"/>
      <c r="C94" s="37" t="s">
        <v>53</v>
      </c>
      <c r="D94" s="37"/>
      <c r="E94" s="9"/>
      <c r="F94" s="9">
        <v>1050</v>
      </c>
      <c r="G94" s="9">
        <v>458</v>
      </c>
      <c r="H94" s="9"/>
      <c r="I94" s="9"/>
      <c r="J94" s="9"/>
      <c r="K94" s="9">
        <v>1050</v>
      </c>
      <c r="L94" s="9">
        <v>2615.3000000000002</v>
      </c>
      <c r="M94" s="9"/>
      <c r="N94" s="9"/>
      <c r="O94" s="9"/>
      <c r="P94" s="9">
        <v>1050</v>
      </c>
      <c r="Q94" s="9">
        <v>2615.3000000000002</v>
      </c>
      <c r="R94" s="10"/>
      <c r="S94" s="9"/>
    </row>
    <row r="95" spans="1:19" ht="30.6" x14ac:dyDescent="0.3">
      <c r="A95" s="43" t="s">
        <v>63</v>
      </c>
      <c r="B95" s="3" t="s">
        <v>64</v>
      </c>
      <c r="C95" s="3" t="s">
        <v>39</v>
      </c>
      <c r="D95" s="3"/>
      <c r="E95" s="10"/>
      <c r="F95" s="10">
        <f>SUM(F96:F97)</f>
        <v>1723</v>
      </c>
      <c r="G95" s="10"/>
      <c r="H95" s="10"/>
      <c r="I95" s="10"/>
      <c r="J95" s="10"/>
      <c r="K95" s="10">
        <f>SUM(K96:K97)</f>
        <v>1723</v>
      </c>
      <c r="L95" s="10"/>
      <c r="M95" s="10"/>
      <c r="N95" s="10"/>
      <c r="O95" s="10"/>
      <c r="P95" s="10">
        <f t="shared" ref="P95" si="3">SUM(P96:P97)</f>
        <v>1723</v>
      </c>
      <c r="Q95" s="10"/>
      <c r="R95" s="9"/>
      <c r="S95" s="9" t="s">
        <v>300</v>
      </c>
    </row>
    <row r="96" spans="1:19" ht="71.400000000000006" x14ac:dyDescent="0.3">
      <c r="A96" s="42" t="s">
        <v>65</v>
      </c>
      <c r="B96" s="2" t="s">
        <v>115</v>
      </c>
      <c r="C96" s="37" t="s">
        <v>53</v>
      </c>
      <c r="D96" s="37"/>
      <c r="E96" s="9"/>
      <c r="F96" s="9">
        <v>1000</v>
      </c>
      <c r="G96" s="9"/>
      <c r="H96" s="9"/>
      <c r="I96" s="9"/>
      <c r="J96" s="9"/>
      <c r="K96" s="9">
        <v>1000</v>
      </c>
      <c r="L96" s="9"/>
      <c r="M96" s="9"/>
      <c r="N96" s="9"/>
      <c r="O96" s="9"/>
      <c r="P96" s="9">
        <v>1000</v>
      </c>
      <c r="Q96" s="9"/>
      <c r="R96" s="9"/>
      <c r="S96" s="9" t="s">
        <v>300</v>
      </c>
    </row>
    <row r="97" spans="1:19" ht="30.6" x14ac:dyDescent="0.3">
      <c r="A97" s="42" t="s">
        <v>66</v>
      </c>
      <c r="B97" s="2" t="s">
        <v>67</v>
      </c>
      <c r="C97" s="37" t="s">
        <v>39</v>
      </c>
      <c r="D97" s="37"/>
      <c r="E97" s="9"/>
      <c r="F97" s="9">
        <v>723</v>
      </c>
      <c r="G97" s="9"/>
      <c r="H97" s="9"/>
      <c r="I97" s="9"/>
      <c r="J97" s="9"/>
      <c r="K97" s="9">
        <v>723</v>
      </c>
      <c r="L97" s="9"/>
      <c r="M97" s="9"/>
      <c r="N97" s="9"/>
      <c r="O97" s="9"/>
      <c r="P97" s="9">
        <v>723</v>
      </c>
      <c r="Q97" s="9"/>
      <c r="R97" s="9"/>
      <c r="S97" s="9"/>
    </row>
    <row r="98" spans="1:19" ht="40.799999999999997" x14ac:dyDescent="0.3">
      <c r="A98" s="43" t="s">
        <v>68</v>
      </c>
      <c r="B98" s="3" t="s">
        <v>183</v>
      </c>
      <c r="C98" s="3" t="s">
        <v>39</v>
      </c>
      <c r="D98" s="3"/>
      <c r="E98" s="10"/>
      <c r="F98" s="10">
        <v>2750</v>
      </c>
      <c r="G98" s="10"/>
      <c r="H98" s="10"/>
      <c r="I98" s="10"/>
      <c r="J98" s="10"/>
      <c r="K98" s="10">
        <v>2750</v>
      </c>
      <c r="L98" s="10"/>
      <c r="M98" s="10"/>
      <c r="N98" s="10"/>
      <c r="O98" s="10"/>
      <c r="P98" s="10">
        <v>2750</v>
      </c>
      <c r="Q98" s="10"/>
      <c r="R98" s="9"/>
      <c r="S98" s="9" t="s">
        <v>300</v>
      </c>
    </row>
    <row r="99" spans="1:19" ht="71.400000000000006" x14ac:dyDescent="0.3">
      <c r="A99" s="42" t="s">
        <v>69</v>
      </c>
      <c r="B99" s="2" t="s">
        <v>116</v>
      </c>
      <c r="C99" s="37" t="s">
        <v>53</v>
      </c>
      <c r="D99" s="37"/>
      <c r="E99" s="9"/>
      <c r="F99" s="9">
        <v>2750</v>
      </c>
      <c r="G99" s="9"/>
      <c r="H99" s="9"/>
      <c r="I99" s="9"/>
      <c r="J99" s="9"/>
      <c r="K99" s="9">
        <v>2750</v>
      </c>
      <c r="L99" s="9"/>
      <c r="M99" s="9"/>
      <c r="N99" s="9"/>
      <c r="O99" s="9"/>
      <c r="P99" s="9">
        <v>2750</v>
      </c>
      <c r="Q99" s="9"/>
      <c r="R99" s="9"/>
      <c r="S99" s="9" t="s">
        <v>300</v>
      </c>
    </row>
    <row r="100" spans="1:19" ht="30.6" x14ac:dyDescent="0.3">
      <c r="A100" s="43" t="s">
        <v>70</v>
      </c>
      <c r="B100" s="3" t="s">
        <v>184</v>
      </c>
      <c r="C100" s="3" t="s">
        <v>39</v>
      </c>
      <c r="D100" s="3"/>
      <c r="E100" s="11"/>
      <c r="F100" s="10">
        <f>SUM(F101:F104)</f>
        <v>6074.9</v>
      </c>
      <c r="G100" s="10"/>
      <c r="H100" s="10"/>
      <c r="I100" s="10"/>
      <c r="J100" s="10"/>
      <c r="K100" s="10">
        <f>SUM(K101:K104)</f>
        <v>5692.5</v>
      </c>
      <c r="L100" s="10"/>
      <c r="M100" s="10"/>
      <c r="N100" s="10"/>
      <c r="O100" s="10"/>
      <c r="P100" s="10">
        <f t="shared" ref="P100" si="4">SUM(P101:P104)</f>
        <v>5692.5</v>
      </c>
      <c r="Q100" s="10"/>
      <c r="R100" s="9"/>
      <c r="S100" s="9" t="s">
        <v>300</v>
      </c>
    </row>
    <row r="101" spans="1:19" ht="71.400000000000006" x14ac:dyDescent="0.3">
      <c r="A101" s="42" t="s">
        <v>71</v>
      </c>
      <c r="B101" s="2" t="s">
        <v>117</v>
      </c>
      <c r="C101" s="37" t="s">
        <v>53</v>
      </c>
      <c r="D101" s="37"/>
      <c r="E101" s="9"/>
      <c r="F101" s="9">
        <v>150</v>
      </c>
      <c r="G101" s="9"/>
      <c r="H101" s="9"/>
      <c r="I101" s="9"/>
      <c r="J101" s="9"/>
      <c r="K101" s="9">
        <v>150</v>
      </c>
      <c r="L101" s="9"/>
      <c r="M101" s="9"/>
      <c r="N101" s="9"/>
      <c r="O101" s="9"/>
      <c r="P101" s="9">
        <v>150</v>
      </c>
      <c r="Q101" s="9"/>
      <c r="R101" s="13"/>
      <c r="S101" s="9" t="s">
        <v>300</v>
      </c>
    </row>
    <row r="102" spans="1:19" ht="71.400000000000006" x14ac:dyDescent="0.3">
      <c r="A102" s="42" t="s">
        <v>72</v>
      </c>
      <c r="B102" s="2" t="s">
        <v>185</v>
      </c>
      <c r="C102" s="37" t="s">
        <v>53</v>
      </c>
      <c r="D102" s="37"/>
      <c r="E102" s="9"/>
      <c r="F102" s="9">
        <v>1200</v>
      </c>
      <c r="G102" s="9"/>
      <c r="H102" s="9"/>
      <c r="I102" s="9"/>
      <c r="J102" s="9"/>
      <c r="K102" s="9">
        <v>1200</v>
      </c>
      <c r="L102" s="9"/>
      <c r="M102" s="9"/>
      <c r="N102" s="9"/>
      <c r="O102" s="9"/>
      <c r="P102" s="9">
        <v>1200</v>
      </c>
      <c r="Q102" s="9"/>
      <c r="R102" s="9"/>
      <c r="S102" s="9" t="s">
        <v>300</v>
      </c>
    </row>
    <row r="103" spans="1:19" ht="71.400000000000006" x14ac:dyDescent="0.3">
      <c r="A103" s="42" t="s">
        <v>73</v>
      </c>
      <c r="B103" s="2" t="s">
        <v>118</v>
      </c>
      <c r="C103" s="37" t="s">
        <v>53</v>
      </c>
      <c r="D103" s="37"/>
      <c r="E103" s="9"/>
      <c r="F103" s="9">
        <v>2474.9</v>
      </c>
      <c r="G103" s="9"/>
      <c r="H103" s="9"/>
      <c r="I103" s="9"/>
      <c r="J103" s="9"/>
      <c r="K103" s="9">
        <v>2474.9</v>
      </c>
      <c r="L103" s="9"/>
      <c r="M103" s="9"/>
      <c r="N103" s="9"/>
      <c r="O103" s="9"/>
      <c r="P103" s="9">
        <v>2474.9</v>
      </c>
      <c r="Q103" s="9"/>
      <c r="R103" s="9"/>
      <c r="S103" s="9" t="s">
        <v>300</v>
      </c>
    </row>
    <row r="104" spans="1:19" ht="71.400000000000006" x14ac:dyDescent="0.3">
      <c r="A104" s="42" t="s">
        <v>74</v>
      </c>
      <c r="B104" s="2" t="s">
        <v>186</v>
      </c>
      <c r="C104" s="37" t="s">
        <v>53</v>
      </c>
      <c r="D104" s="37"/>
      <c r="E104" s="9"/>
      <c r="F104" s="9">
        <v>2250</v>
      </c>
      <c r="G104" s="9"/>
      <c r="H104" s="9"/>
      <c r="I104" s="9"/>
      <c r="J104" s="9"/>
      <c r="K104" s="9">
        <v>1867.6</v>
      </c>
      <c r="L104" s="9"/>
      <c r="M104" s="9"/>
      <c r="N104" s="9"/>
      <c r="O104" s="9"/>
      <c r="P104" s="9">
        <v>1867.6</v>
      </c>
      <c r="Q104" s="9"/>
      <c r="R104" s="9"/>
      <c r="S104" s="9" t="s">
        <v>327</v>
      </c>
    </row>
    <row r="105" spans="1:19" x14ac:dyDescent="0.3">
      <c r="A105" s="44"/>
      <c r="B105" s="135" t="s">
        <v>202</v>
      </c>
      <c r="C105" s="136"/>
      <c r="D105" s="60"/>
      <c r="E105" s="17"/>
      <c r="F105" s="21">
        <f>SUM(F73,F84,F91,F95,F98,F100)</f>
        <v>47991.4</v>
      </c>
      <c r="G105" s="21">
        <f>SUM(G84,G91)</f>
        <v>608</v>
      </c>
      <c r="H105" s="17"/>
      <c r="I105" s="17"/>
      <c r="J105" s="17"/>
      <c r="K105" s="21">
        <f>SUM(K73,K84,K91,K95,K98,K100)</f>
        <v>47133.1</v>
      </c>
      <c r="L105" s="21">
        <f>SUM(L84,L91)</f>
        <v>2765.3</v>
      </c>
      <c r="M105" s="17"/>
      <c r="N105" s="17"/>
      <c r="O105" s="17"/>
      <c r="P105" s="21">
        <f>SUM(P73,P84,P91,P95,P98,P100)</f>
        <v>47133.1</v>
      </c>
      <c r="Q105" s="21">
        <f>SUM(Q84,Q91)</f>
        <v>2765.3</v>
      </c>
      <c r="R105" s="9"/>
      <c r="S105" s="9"/>
    </row>
    <row r="106" spans="1:19" x14ac:dyDescent="0.3">
      <c r="A106" s="138" t="s">
        <v>119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4"/>
    </row>
    <row r="107" spans="1:19" ht="30.6" x14ac:dyDescent="0.3">
      <c r="A107" s="44" t="s">
        <v>75</v>
      </c>
      <c r="B107" s="7" t="s">
        <v>76</v>
      </c>
      <c r="C107" s="25" t="s">
        <v>39</v>
      </c>
      <c r="D107" s="25"/>
      <c r="E107" s="14"/>
      <c r="F107" s="10">
        <v>11500</v>
      </c>
      <c r="G107" s="10">
        <v>600</v>
      </c>
      <c r="H107" s="10"/>
      <c r="I107" s="10"/>
      <c r="J107" s="10"/>
      <c r="K107" s="10">
        <f>SUM(K108:K109)</f>
        <v>10879.1</v>
      </c>
      <c r="L107" s="10">
        <v>733.57</v>
      </c>
      <c r="M107" s="10"/>
      <c r="N107" s="10"/>
      <c r="O107" s="10"/>
      <c r="P107" s="10">
        <f t="shared" ref="P107" si="5">SUM(P108:P109)</f>
        <v>10879.1</v>
      </c>
      <c r="Q107" s="10">
        <v>733.57</v>
      </c>
      <c r="R107" s="9"/>
      <c r="S107" s="9" t="s">
        <v>314</v>
      </c>
    </row>
    <row r="108" spans="1:19" ht="51" x14ac:dyDescent="0.3">
      <c r="A108" s="42" t="s">
        <v>77</v>
      </c>
      <c r="B108" s="8" t="s">
        <v>187</v>
      </c>
      <c r="C108" s="37" t="s">
        <v>315</v>
      </c>
      <c r="D108" s="37"/>
      <c r="E108" s="9"/>
      <c r="F108" s="9">
        <v>6000</v>
      </c>
      <c r="G108" s="9">
        <v>600</v>
      </c>
      <c r="H108" s="9"/>
      <c r="I108" s="9"/>
      <c r="J108" s="9"/>
      <c r="K108" s="9">
        <v>6000</v>
      </c>
      <c r="L108" s="9">
        <v>733.57</v>
      </c>
      <c r="M108" s="9"/>
      <c r="N108" s="9"/>
      <c r="O108" s="9"/>
      <c r="P108" s="9">
        <v>6000</v>
      </c>
      <c r="Q108" s="9">
        <v>733.57</v>
      </c>
      <c r="R108" s="9"/>
      <c r="S108" s="9" t="s">
        <v>300</v>
      </c>
    </row>
    <row r="109" spans="1:19" ht="30.6" x14ac:dyDescent="0.3">
      <c r="A109" s="42" t="s">
        <v>78</v>
      </c>
      <c r="B109" s="8" t="s">
        <v>120</v>
      </c>
      <c r="C109" s="37" t="s">
        <v>39</v>
      </c>
      <c r="D109" s="37"/>
      <c r="E109" s="9"/>
      <c r="F109" s="9">
        <v>5500</v>
      </c>
      <c r="G109" s="9"/>
      <c r="H109" s="9"/>
      <c r="I109" s="9"/>
      <c r="J109" s="9"/>
      <c r="K109" s="9">
        <v>4879.1000000000004</v>
      </c>
      <c r="L109" s="9"/>
      <c r="M109" s="9"/>
      <c r="N109" s="9"/>
      <c r="O109" s="9"/>
      <c r="P109" s="9">
        <v>4879.1000000000004</v>
      </c>
      <c r="Q109" s="9"/>
      <c r="R109" s="9"/>
      <c r="S109" s="9" t="s">
        <v>314</v>
      </c>
    </row>
    <row r="110" spans="1:19" ht="30.6" x14ac:dyDescent="0.3">
      <c r="A110" s="44" t="s">
        <v>79</v>
      </c>
      <c r="B110" s="7" t="s">
        <v>80</v>
      </c>
      <c r="C110" s="25" t="s">
        <v>39</v>
      </c>
      <c r="D110" s="25"/>
      <c r="E110" s="14"/>
      <c r="F110" s="11">
        <f>SUM(F111:F113)</f>
        <v>2528.6</v>
      </c>
      <c r="G110" s="14"/>
      <c r="H110" s="14"/>
      <c r="I110" s="14"/>
      <c r="J110" s="14"/>
      <c r="K110" s="11">
        <f>SUM(K111:K113)</f>
        <v>2387.6</v>
      </c>
      <c r="L110" s="10"/>
      <c r="M110" s="10"/>
      <c r="N110" s="10"/>
      <c r="O110" s="10"/>
      <c r="P110" s="10">
        <f t="shared" ref="P110" si="6">SUM(P111:P113)</f>
        <v>2387.6</v>
      </c>
      <c r="Q110" s="10"/>
      <c r="R110" s="9"/>
      <c r="S110" s="9"/>
    </row>
    <row r="111" spans="1:19" ht="30.6" x14ac:dyDescent="0.3">
      <c r="A111" s="42" t="s">
        <v>81</v>
      </c>
      <c r="B111" s="8" t="s">
        <v>121</v>
      </c>
      <c r="C111" s="37" t="s">
        <v>39</v>
      </c>
      <c r="D111" s="37"/>
      <c r="E111" s="9"/>
      <c r="F111" s="9">
        <v>1450</v>
      </c>
      <c r="G111" s="9"/>
      <c r="H111" s="9"/>
      <c r="I111" s="9"/>
      <c r="J111" s="9"/>
      <c r="K111" s="9">
        <v>1309</v>
      </c>
      <c r="L111" s="9"/>
      <c r="M111" s="9"/>
      <c r="N111" s="9"/>
      <c r="O111" s="9"/>
      <c r="P111" s="9">
        <v>1309</v>
      </c>
      <c r="Q111" s="9"/>
      <c r="R111" s="9"/>
      <c r="S111" s="9" t="s">
        <v>300</v>
      </c>
    </row>
    <row r="112" spans="1:19" ht="80.25" customHeight="1" x14ac:dyDescent="0.3">
      <c r="A112" s="42" t="s">
        <v>82</v>
      </c>
      <c r="B112" s="8" t="s">
        <v>122</v>
      </c>
      <c r="C112" s="37" t="s">
        <v>316</v>
      </c>
      <c r="D112" s="37"/>
      <c r="E112" s="9"/>
      <c r="F112" s="9">
        <v>568.6</v>
      </c>
      <c r="G112" s="9"/>
      <c r="H112" s="9"/>
      <c r="I112" s="9"/>
      <c r="J112" s="9"/>
      <c r="K112" s="9">
        <v>568.6</v>
      </c>
      <c r="L112" s="9"/>
      <c r="M112" s="9"/>
      <c r="N112" s="9"/>
      <c r="O112" s="9"/>
      <c r="P112" s="9">
        <v>568.6</v>
      </c>
      <c r="Q112" s="9"/>
      <c r="R112" s="9"/>
      <c r="S112" s="9" t="s">
        <v>300</v>
      </c>
    </row>
    <row r="113" spans="1:19" ht="79.5" customHeight="1" x14ac:dyDescent="0.3">
      <c r="A113" s="42" t="s">
        <v>83</v>
      </c>
      <c r="B113" s="8" t="s">
        <v>123</v>
      </c>
      <c r="C113" s="37" t="s">
        <v>316</v>
      </c>
      <c r="D113" s="37"/>
      <c r="E113" s="9"/>
      <c r="F113" s="9">
        <v>510</v>
      </c>
      <c r="G113" s="9"/>
      <c r="H113" s="9"/>
      <c r="I113" s="9"/>
      <c r="J113" s="9"/>
      <c r="K113" s="9">
        <v>510</v>
      </c>
      <c r="L113" s="9"/>
      <c r="M113" s="9"/>
      <c r="N113" s="9"/>
      <c r="O113" s="9"/>
      <c r="P113" s="9">
        <v>510</v>
      </c>
      <c r="Q113" s="9"/>
      <c r="R113" s="9"/>
      <c r="S113" s="37" t="s">
        <v>300</v>
      </c>
    </row>
    <row r="114" spans="1:19" ht="45" customHeight="1" x14ac:dyDescent="0.3">
      <c r="A114" s="42" t="s">
        <v>124</v>
      </c>
      <c r="B114" s="8" t="s">
        <v>125</v>
      </c>
      <c r="C114" s="81"/>
      <c r="D114" s="83"/>
      <c r="E114" s="9"/>
      <c r="F114" s="10">
        <v>21500</v>
      </c>
      <c r="G114" s="10"/>
      <c r="H114" s="10"/>
      <c r="I114" s="10"/>
      <c r="J114" s="10"/>
      <c r="K114" s="10">
        <v>21500</v>
      </c>
      <c r="L114" s="10"/>
      <c r="M114" s="10"/>
      <c r="N114" s="10"/>
      <c r="O114" s="10"/>
      <c r="P114" s="10">
        <v>21500</v>
      </c>
      <c r="Q114" s="9"/>
      <c r="R114" s="37"/>
      <c r="S114" s="9"/>
    </row>
    <row r="115" spans="1:19" ht="61.8" customHeight="1" x14ac:dyDescent="0.3">
      <c r="A115" s="42" t="s">
        <v>127</v>
      </c>
      <c r="B115" s="32" t="s">
        <v>126</v>
      </c>
      <c r="C115" s="62" t="s">
        <v>232</v>
      </c>
      <c r="D115" s="62"/>
      <c r="E115" s="9"/>
      <c r="F115" s="9">
        <v>21500</v>
      </c>
      <c r="G115" s="9"/>
      <c r="H115" s="9"/>
      <c r="I115" s="9"/>
      <c r="J115" s="9"/>
      <c r="K115" s="9">
        <v>21500</v>
      </c>
      <c r="L115" s="9"/>
      <c r="M115" s="9"/>
      <c r="N115" s="9"/>
      <c r="O115" s="9"/>
      <c r="P115" s="9">
        <v>21500</v>
      </c>
      <c r="Q115" s="9"/>
      <c r="R115" s="82"/>
      <c r="S115" s="83" t="s">
        <v>300</v>
      </c>
    </row>
    <row r="116" spans="1:19" ht="69.75" customHeight="1" x14ac:dyDescent="0.3">
      <c r="A116" s="42"/>
      <c r="B116" s="133" t="s">
        <v>201</v>
      </c>
      <c r="C116" s="134"/>
      <c r="D116" s="36"/>
      <c r="E116" s="9"/>
      <c r="F116" s="84">
        <f>SUM(F107,F110,F114)</f>
        <v>35528.6</v>
      </c>
      <c r="G116" s="10">
        <v>600</v>
      </c>
      <c r="H116" s="10"/>
      <c r="I116" s="10"/>
      <c r="J116" s="10"/>
      <c r="K116" s="85">
        <f>SUM(K107+K110+K114)</f>
        <v>34766.699999999997</v>
      </c>
      <c r="L116" s="10">
        <v>733.57</v>
      </c>
      <c r="M116" s="10"/>
      <c r="N116" s="10"/>
      <c r="O116" s="10"/>
      <c r="P116" s="85">
        <f t="shared" ref="P116" si="7">SUM(P107+P110+P114)</f>
        <v>34766.699999999997</v>
      </c>
      <c r="Q116" s="10">
        <v>733.57</v>
      </c>
      <c r="R116" s="9"/>
      <c r="S116" s="76"/>
    </row>
    <row r="117" spans="1:19" ht="30" customHeight="1" x14ac:dyDescent="0.3">
      <c r="A117" s="133" t="s">
        <v>128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4"/>
    </row>
    <row r="118" spans="1:19" ht="45" customHeight="1" x14ac:dyDescent="0.3">
      <c r="A118" s="43" t="s">
        <v>85</v>
      </c>
      <c r="B118" s="3" t="s">
        <v>86</v>
      </c>
      <c r="C118" s="3" t="s">
        <v>317</v>
      </c>
      <c r="D118" s="3"/>
      <c r="E118" s="10"/>
      <c r="F118" s="10">
        <f>SUM(F119:F123)</f>
        <v>31741.599999999999</v>
      </c>
      <c r="G118" s="10">
        <v>230</v>
      </c>
      <c r="H118" s="10"/>
      <c r="I118" s="10"/>
      <c r="J118" s="10"/>
      <c r="K118" s="10">
        <f>SUM(K119:K123)</f>
        <v>31728.15</v>
      </c>
      <c r="L118" s="10">
        <v>531.28</v>
      </c>
      <c r="M118" s="10"/>
      <c r="N118" s="10"/>
      <c r="O118" s="10"/>
      <c r="P118" s="10">
        <f t="shared" ref="P118" si="8">SUM(P119:P123)</f>
        <v>31728.15</v>
      </c>
      <c r="Q118" s="10">
        <v>531.28</v>
      </c>
      <c r="R118" s="9"/>
      <c r="S118" s="76"/>
    </row>
    <row r="119" spans="1:19" ht="66.599999999999994" customHeight="1" x14ac:dyDescent="0.3">
      <c r="A119" s="42" t="s">
        <v>87</v>
      </c>
      <c r="B119" s="2" t="s">
        <v>188</v>
      </c>
      <c r="C119" s="37" t="s">
        <v>39</v>
      </c>
      <c r="D119" s="37"/>
      <c r="E119" s="9"/>
      <c r="F119" s="9">
        <v>673.3</v>
      </c>
      <c r="G119" s="9"/>
      <c r="H119" s="9"/>
      <c r="I119" s="9"/>
      <c r="J119" s="9"/>
      <c r="K119" s="9">
        <v>659.85</v>
      </c>
      <c r="L119" s="9"/>
      <c r="M119" s="9"/>
      <c r="N119" s="9"/>
      <c r="O119" s="9"/>
      <c r="P119" s="9">
        <v>659.85</v>
      </c>
      <c r="Q119" s="9"/>
      <c r="R119" s="10"/>
      <c r="S119" s="100" t="s">
        <v>300</v>
      </c>
    </row>
    <row r="120" spans="1:19" ht="60" customHeight="1" x14ac:dyDescent="0.3">
      <c r="A120" s="42" t="s">
        <v>88</v>
      </c>
      <c r="B120" s="16" t="s">
        <v>189</v>
      </c>
      <c r="C120" s="92" t="s">
        <v>315</v>
      </c>
      <c r="D120" s="92"/>
      <c r="E120" s="97"/>
      <c r="F120" s="97">
        <v>2300</v>
      </c>
      <c r="G120" s="97">
        <v>230</v>
      </c>
      <c r="H120" s="97"/>
      <c r="I120" s="97"/>
      <c r="J120" s="97"/>
      <c r="K120" s="97">
        <v>2300</v>
      </c>
      <c r="L120" s="97">
        <v>531.28</v>
      </c>
      <c r="M120" s="97"/>
      <c r="N120" s="97"/>
      <c r="O120" s="97"/>
      <c r="P120" s="97">
        <v>2300</v>
      </c>
      <c r="Q120" s="9">
        <v>531.28</v>
      </c>
      <c r="R120" s="9"/>
      <c r="S120" s="100" t="s">
        <v>300</v>
      </c>
    </row>
    <row r="121" spans="1:19" ht="70.2" customHeight="1" x14ac:dyDescent="0.3">
      <c r="A121" s="42" t="s">
        <v>129</v>
      </c>
      <c r="B121" s="2" t="s">
        <v>190</v>
      </c>
      <c r="C121" s="37" t="s">
        <v>84</v>
      </c>
      <c r="D121" s="37"/>
      <c r="E121" s="9"/>
      <c r="F121" s="9">
        <v>1000</v>
      </c>
      <c r="G121" s="9"/>
      <c r="H121" s="9"/>
      <c r="I121" s="9"/>
      <c r="J121" s="9"/>
      <c r="K121" s="9">
        <v>1000</v>
      </c>
      <c r="L121" s="9"/>
      <c r="M121" s="9"/>
      <c r="N121" s="9"/>
      <c r="O121" s="9"/>
      <c r="P121" s="9">
        <v>1000</v>
      </c>
      <c r="Q121" s="9"/>
      <c r="R121" s="9"/>
      <c r="S121" s="76" t="s">
        <v>300</v>
      </c>
    </row>
    <row r="122" spans="1:19" ht="56.25" customHeight="1" x14ac:dyDescent="0.3">
      <c r="A122" s="139" t="s">
        <v>89</v>
      </c>
      <c r="B122" s="141" t="s">
        <v>90</v>
      </c>
      <c r="C122" s="25" t="s">
        <v>39</v>
      </c>
      <c r="D122" s="25"/>
      <c r="E122" s="14"/>
      <c r="F122" s="9">
        <v>2268.3000000000002</v>
      </c>
      <c r="G122" s="9"/>
      <c r="H122" s="9"/>
      <c r="I122" s="9"/>
      <c r="J122" s="9"/>
      <c r="K122" s="9">
        <v>2268.3000000000002</v>
      </c>
      <c r="L122" s="9"/>
      <c r="M122" s="9"/>
      <c r="N122" s="9"/>
      <c r="O122" s="9"/>
      <c r="P122" s="9">
        <v>2268.3000000000002</v>
      </c>
      <c r="Q122" s="9"/>
      <c r="R122" s="9"/>
      <c r="S122" s="76" t="s">
        <v>300</v>
      </c>
    </row>
    <row r="123" spans="1:19" ht="70.2" customHeight="1" x14ac:dyDescent="0.3">
      <c r="A123" s="140"/>
      <c r="B123" s="142"/>
      <c r="C123" s="25" t="s">
        <v>316</v>
      </c>
      <c r="D123" s="23"/>
      <c r="E123" s="14"/>
      <c r="F123" s="9">
        <v>25500</v>
      </c>
      <c r="G123" s="9"/>
      <c r="H123" s="9"/>
      <c r="I123" s="9"/>
      <c r="J123" s="9"/>
      <c r="K123" s="9">
        <v>25500</v>
      </c>
      <c r="L123" s="9"/>
      <c r="M123" s="9"/>
      <c r="N123" s="9"/>
      <c r="O123" s="9"/>
      <c r="P123" s="9">
        <v>25500</v>
      </c>
      <c r="Q123" s="9"/>
      <c r="R123" s="9"/>
      <c r="S123" s="76" t="s">
        <v>300</v>
      </c>
    </row>
    <row r="124" spans="1:19" ht="39.75" customHeight="1" x14ac:dyDescent="0.3">
      <c r="A124" s="43" t="s">
        <v>91</v>
      </c>
      <c r="B124" s="3" t="s">
        <v>93</v>
      </c>
      <c r="C124" s="3" t="s">
        <v>39</v>
      </c>
      <c r="D124" s="3"/>
      <c r="E124" s="11"/>
      <c r="F124" s="10">
        <v>2150</v>
      </c>
      <c r="G124" s="10"/>
      <c r="H124" s="10"/>
      <c r="I124" s="10"/>
      <c r="J124" s="10"/>
      <c r="K124" s="10">
        <v>1591.85</v>
      </c>
      <c r="L124" s="10"/>
      <c r="M124" s="10"/>
      <c r="N124" s="10"/>
      <c r="O124" s="10"/>
      <c r="P124" s="10">
        <v>1591.85</v>
      </c>
      <c r="Q124" s="10"/>
      <c r="R124" s="9"/>
      <c r="S124" s="76"/>
    </row>
    <row r="125" spans="1:19" ht="58.5" customHeight="1" x14ac:dyDescent="0.3">
      <c r="A125" s="44" t="s">
        <v>92</v>
      </c>
      <c r="B125" s="5" t="s">
        <v>191</v>
      </c>
      <c r="C125" s="25" t="s">
        <v>39</v>
      </c>
      <c r="D125" s="25"/>
      <c r="E125" s="14"/>
      <c r="F125" s="14">
        <v>1550</v>
      </c>
      <c r="G125" s="14"/>
      <c r="H125" s="9"/>
      <c r="I125" s="9"/>
      <c r="J125" s="9"/>
      <c r="K125" s="9">
        <v>999.75</v>
      </c>
      <c r="L125" s="9"/>
      <c r="M125" s="9"/>
      <c r="N125" s="9"/>
      <c r="O125" s="9"/>
      <c r="P125" s="9">
        <v>999.75</v>
      </c>
      <c r="Q125" s="9"/>
      <c r="R125" s="9"/>
      <c r="S125" s="35" t="s">
        <v>323</v>
      </c>
    </row>
    <row r="126" spans="1:19" ht="64.5" customHeight="1" x14ac:dyDescent="0.3">
      <c r="A126" s="44" t="s">
        <v>192</v>
      </c>
      <c r="B126" s="31" t="s">
        <v>193</v>
      </c>
      <c r="C126" s="25" t="s">
        <v>39</v>
      </c>
      <c r="D126" s="25"/>
      <c r="E126" s="14"/>
      <c r="F126" s="14">
        <v>600</v>
      </c>
      <c r="G126" s="14"/>
      <c r="H126" s="9"/>
      <c r="I126" s="9"/>
      <c r="J126" s="9"/>
      <c r="K126" s="9">
        <v>592.1</v>
      </c>
      <c r="L126" s="9"/>
      <c r="M126" s="9"/>
      <c r="N126" s="9"/>
      <c r="O126" s="9"/>
      <c r="P126" s="9">
        <v>592.1</v>
      </c>
      <c r="Q126" s="9"/>
      <c r="R126" s="9"/>
      <c r="S126" s="35" t="s">
        <v>300</v>
      </c>
    </row>
    <row r="127" spans="1:19" ht="50.25" customHeight="1" x14ac:dyDescent="0.3">
      <c r="A127" s="44"/>
      <c r="B127" s="131" t="s">
        <v>200</v>
      </c>
      <c r="C127" s="132"/>
      <c r="D127" s="88"/>
      <c r="E127" s="89"/>
      <c r="F127" s="85">
        <f>SUM(F124,F118)</f>
        <v>33891.599999999999</v>
      </c>
      <c r="G127" s="89">
        <f>SUM(G124,G118)</f>
        <v>230</v>
      </c>
      <c r="H127" s="89"/>
      <c r="I127" s="89"/>
      <c r="J127" s="89"/>
      <c r="K127" s="11">
        <f>SUM(K118+K124)</f>
        <v>33320</v>
      </c>
      <c r="L127" s="86">
        <f>SUM(L124,L118)</f>
        <v>531.28</v>
      </c>
      <c r="M127" s="86"/>
      <c r="N127" s="86"/>
      <c r="O127" s="86"/>
      <c r="P127" s="10">
        <f t="shared" ref="P127" si="9">SUM(P118+P124)</f>
        <v>33320</v>
      </c>
      <c r="Q127" s="86">
        <f>SUM(Q124,Q118)</f>
        <v>531.28</v>
      </c>
      <c r="R127" s="87"/>
      <c r="S127" s="90"/>
    </row>
    <row r="128" spans="1:19" ht="27" customHeight="1" x14ac:dyDescent="0.3">
      <c r="A128" s="133" t="s">
        <v>94</v>
      </c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4"/>
    </row>
    <row r="129" spans="1:19" ht="72.599999999999994" customHeight="1" x14ac:dyDescent="0.3">
      <c r="A129" s="46" t="s">
        <v>102</v>
      </c>
      <c r="B129" s="4" t="s">
        <v>194</v>
      </c>
      <c r="C129" s="6" t="s">
        <v>33</v>
      </c>
      <c r="D129" s="10">
        <v>1285.7</v>
      </c>
      <c r="E129" s="10"/>
      <c r="F129" s="10">
        <v>1285.7</v>
      </c>
      <c r="G129" s="10"/>
      <c r="H129" s="10"/>
      <c r="I129" s="10">
        <v>976.53</v>
      </c>
      <c r="J129" s="10"/>
      <c r="K129" s="10">
        <v>976.53</v>
      </c>
      <c r="L129" s="10"/>
      <c r="M129" s="10"/>
      <c r="N129" s="10">
        <v>976.53</v>
      </c>
      <c r="O129" s="10"/>
      <c r="P129" s="10">
        <v>976.53</v>
      </c>
      <c r="Q129" s="9"/>
      <c r="R129" s="9"/>
      <c r="S129" s="35" t="s">
        <v>318</v>
      </c>
    </row>
    <row r="130" spans="1:19" ht="53.4" customHeight="1" x14ac:dyDescent="0.3">
      <c r="A130" s="42" t="s">
        <v>195</v>
      </c>
      <c r="B130" s="34" t="s">
        <v>221</v>
      </c>
      <c r="C130" s="37" t="s">
        <v>33</v>
      </c>
      <c r="D130" s="37"/>
      <c r="E130" s="9"/>
      <c r="F130" s="9">
        <v>1285.7</v>
      </c>
      <c r="G130" s="9"/>
      <c r="H130" s="9"/>
      <c r="I130" s="9"/>
      <c r="J130" s="9"/>
      <c r="K130" s="9">
        <v>976.53</v>
      </c>
      <c r="L130" s="9"/>
      <c r="M130" s="9"/>
      <c r="N130" s="9"/>
      <c r="O130" s="9"/>
      <c r="P130" s="9">
        <v>976.53</v>
      </c>
      <c r="Q130" s="9"/>
      <c r="R130" s="9"/>
      <c r="S130" s="35" t="s">
        <v>319</v>
      </c>
    </row>
    <row r="131" spans="1:19" ht="54.6" customHeight="1" x14ac:dyDescent="0.3">
      <c r="A131" s="46" t="s">
        <v>103</v>
      </c>
      <c r="B131" s="4" t="s">
        <v>196</v>
      </c>
      <c r="C131" s="6" t="s">
        <v>33</v>
      </c>
      <c r="D131" s="10">
        <f>SUM(F131,E131)</f>
        <v>50845</v>
      </c>
      <c r="E131" s="10"/>
      <c r="F131" s="10">
        <f>SUM(F132:F135)</f>
        <v>50845</v>
      </c>
      <c r="G131" s="10"/>
      <c r="H131" s="10"/>
      <c r="I131" s="10">
        <f>I132+I133+I134+I135+SUM(K131,J131)</f>
        <v>50845</v>
      </c>
      <c r="J131" s="10"/>
      <c r="K131" s="10">
        <f>SUM(K132:K135)</f>
        <v>50845</v>
      </c>
      <c r="L131" s="10"/>
      <c r="M131" s="10"/>
      <c r="N131" s="10">
        <f>SUM(P131,O131)</f>
        <v>49399.41</v>
      </c>
      <c r="O131" s="10"/>
      <c r="P131" s="10">
        <f>P132+P133+P134+P135</f>
        <v>49399.41</v>
      </c>
      <c r="Q131" s="10"/>
      <c r="R131" s="9"/>
      <c r="S131" s="35" t="s">
        <v>280</v>
      </c>
    </row>
    <row r="132" spans="1:19" ht="54.75" customHeight="1" x14ac:dyDescent="0.3">
      <c r="A132" s="42" t="s">
        <v>222</v>
      </c>
      <c r="B132" s="2" t="s">
        <v>223</v>
      </c>
      <c r="C132" s="37" t="s">
        <v>33</v>
      </c>
      <c r="D132" s="37"/>
      <c r="E132" s="9"/>
      <c r="F132" s="9">
        <v>4720</v>
      </c>
      <c r="G132" s="9"/>
      <c r="H132" s="9"/>
      <c r="I132" s="9"/>
      <c r="J132" s="9"/>
      <c r="K132" s="9">
        <v>4720</v>
      </c>
      <c r="L132" s="9"/>
      <c r="M132" s="9"/>
      <c r="N132" s="9"/>
      <c r="O132" s="9"/>
      <c r="P132" s="9">
        <v>4720</v>
      </c>
      <c r="Q132" s="9"/>
      <c r="R132" s="9"/>
      <c r="S132" s="35" t="s">
        <v>300</v>
      </c>
    </row>
    <row r="133" spans="1:19" ht="54.75" customHeight="1" x14ac:dyDescent="0.3">
      <c r="A133" s="42" t="s">
        <v>224</v>
      </c>
      <c r="B133" s="2" t="s">
        <v>226</v>
      </c>
      <c r="C133" s="37" t="s">
        <v>33</v>
      </c>
      <c r="D133" s="37"/>
      <c r="E133" s="9"/>
      <c r="F133" s="79">
        <v>5000</v>
      </c>
      <c r="G133" s="9"/>
      <c r="H133" s="9"/>
      <c r="I133" s="9"/>
      <c r="J133" s="9"/>
      <c r="K133" s="79">
        <v>5000</v>
      </c>
      <c r="L133" s="9"/>
      <c r="M133" s="9"/>
      <c r="N133" s="9"/>
      <c r="O133" s="9"/>
      <c r="P133" s="79">
        <v>3750</v>
      </c>
      <c r="Q133" s="9"/>
      <c r="R133" s="9"/>
      <c r="S133" s="35" t="s">
        <v>300</v>
      </c>
    </row>
    <row r="134" spans="1:19" ht="69.599999999999994" customHeight="1" x14ac:dyDescent="0.3">
      <c r="A134" s="42" t="s">
        <v>225</v>
      </c>
      <c r="B134" s="2" t="s">
        <v>227</v>
      </c>
      <c r="C134" s="37" t="s">
        <v>33</v>
      </c>
      <c r="D134" s="37"/>
      <c r="E134" s="9"/>
      <c r="F134" s="9">
        <v>15125</v>
      </c>
      <c r="G134" s="9"/>
      <c r="H134" s="9"/>
      <c r="I134" s="9"/>
      <c r="J134" s="9"/>
      <c r="K134" s="9">
        <v>15125</v>
      </c>
      <c r="L134" s="9"/>
      <c r="M134" s="9"/>
      <c r="N134" s="9"/>
      <c r="O134" s="9"/>
      <c r="P134" s="9">
        <v>15125</v>
      </c>
      <c r="Q134" s="9"/>
      <c r="R134" s="9"/>
      <c r="S134" s="35" t="s">
        <v>300</v>
      </c>
    </row>
    <row r="135" spans="1:19" ht="52.5" customHeight="1" x14ac:dyDescent="0.3">
      <c r="A135" s="42" t="s">
        <v>228</v>
      </c>
      <c r="B135" s="2" t="s">
        <v>229</v>
      </c>
      <c r="C135" s="37" t="s">
        <v>33</v>
      </c>
      <c r="D135" s="37"/>
      <c r="E135" s="9"/>
      <c r="F135" s="9">
        <v>26000</v>
      </c>
      <c r="G135" s="9"/>
      <c r="H135" s="9"/>
      <c r="I135" s="9"/>
      <c r="J135" s="9"/>
      <c r="K135" s="9">
        <v>26000</v>
      </c>
      <c r="L135" s="9"/>
      <c r="M135" s="9"/>
      <c r="N135" s="9"/>
      <c r="O135" s="9"/>
      <c r="P135" s="9">
        <v>25804.41</v>
      </c>
      <c r="Q135" s="9"/>
      <c r="R135" s="9"/>
      <c r="S135" s="35" t="s">
        <v>300</v>
      </c>
    </row>
    <row r="136" spans="1:19" ht="40.799999999999997" x14ac:dyDescent="0.3">
      <c r="A136" s="42"/>
      <c r="B136" s="2" t="s">
        <v>230</v>
      </c>
      <c r="C136" s="37" t="s">
        <v>33</v>
      </c>
      <c r="D136" s="37"/>
      <c r="E136" s="9"/>
      <c r="F136" s="9">
        <v>0</v>
      </c>
      <c r="G136" s="9"/>
      <c r="H136" s="9"/>
      <c r="I136" s="9"/>
      <c r="J136" s="9"/>
      <c r="K136" s="9">
        <v>0</v>
      </c>
      <c r="L136" s="9"/>
      <c r="M136" s="9"/>
      <c r="N136" s="9"/>
      <c r="O136" s="9">
        <v>12914</v>
      </c>
      <c r="P136" s="9" t="s">
        <v>307</v>
      </c>
      <c r="Q136" s="9"/>
      <c r="R136" s="9"/>
      <c r="S136" s="35" t="s">
        <v>300</v>
      </c>
    </row>
    <row r="137" spans="1:19" ht="70.2" customHeight="1" x14ac:dyDescent="0.3">
      <c r="A137" s="46" t="s">
        <v>104</v>
      </c>
      <c r="B137" s="4" t="s">
        <v>197</v>
      </c>
      <c r="C137" s="6" t="s">
        <v>33</v>
      </c>
      <c r="D137" s="10">
        <v>500</v>
      </c>
      <c r="E137" s="10"/>
      <c r="F137" s="10">
        <v>500</v>
      </c>
      <c r="G137" s="10"/>
      <c r="H137" s="10"/>
      <c r="I137" s="10">
        <v>277.5</v>
      </c>
      <c r="J137" s="10"/>
      <c r="K137" s="10">
        <v>277.5</v>
      </c>
      <c r="L137" s="10"/>
      <c r="M137" s="10"/>
      <c r="N137" s="10">
        <v>277.5</v>
      </c>
      <c r="O137" s="10"/>
      <c r="P137" s="10">
        <v>277.5</v>
      </c>
      <c r="Q137" s="10"/>
      <c r="R137" s="10"/>
      <c r="S137" s="35" t="s">
        <v>320</v>
      </c>
    </row>
    <row r="138" spans="1:19" ht="64.8" customHeight="1" x14ac:dyDescent="0.3">
      <c r="A138" s="42" t="s">
        <v>198</v>
      </c>
      <c r="B138" s="2" t="s">
        <v>231</v>
      </c>
      <c r="C138" s="37" t="s">
        <v>33</v>
      </c>
      <c r="D138" s="37"/>
      <c r="E138" s="9"/>
      <c r="F138" s="9">
        <v>500</v>
      </c>
      <c r="G138" s="9"/>
      <c r="H138" s="9"/>
      <c r="I138" s="9"/>
      <c r="J138" s="9"/>
      <c r="K138" s="9">
        <v>277.5</v>
      </c>
      <c r="L138" s="9"/>
      <c r="M138" s="9"/>
      <c r="N138" s="9"/>
      <c r="O138" s="9"/>
      <c r="P138" s="9">
        <v>277.5</v>
      </c>
      <c r="Q138" s="9"/>
      <c r="R138" s="10"/>
      <c r="S138" s="35" t="s">
        <v>321</v>
      </c>
    </row>
    <row r="139" spans="1:19" x14ac:dyDescent="0.3">
      <c r="A139" s="48"/>
      <c r="B139" s="127" t="s">
        <v>199</v>
      </c>
      <c r="C139" s="128"/>
      <c r="D139" s="59"/>
      <c r="E139" s="20">
        <f>SUM(E129:E138)</f>
        <v>0</v>
      </c>
      <c r="F139" s="20">
        <f>SUM(F129,F131,F137)</f>
        <v>52630.7</v>
      </c>
      <c r="G139" s="20"/>
      <c r="H139" s="20"/>
      <c r="I139" s="20"/>
      <c r="J139" s="20">
        <f>SUM(J129:J138)</f>
        <v>0</v>
      </c>
      <c r="K139" s="20">
        <f>SUM(K129,K131,K137)</f>
        <v>52099.03</v>
      </c>
      <c r="L139" s="20"/>
      <c r="M139" s="20"/>
      <c r="N139" s="20"/>
      <c r="O139" s="20">
        <f>SUM(O129:O138)</f>
        <v>12914</v>
      </c>
      <c r="P139" s="20">
        <f>SUM(P129,P131,P137)</f>
        <v>50653.440000000002</v>
      </c>
      <c r="Q139" s="15"/>
      <c r="R139" s="9"/>
      <c r="S139" s="30"/>
    </row>
    <row r="140" spans="1:19" x14ac:dyDescent="0.3">
      <c r="A140" s="49"/>
      <c r="B140" s="129" t="s">
        <v>107</v>
      </c>
      <c r="C140" s="130"/>
      <c r="D140" s="153">
        <f>SUM(F140,E140)</f>
        <v>977852.60999999987</v>
      </c>
      <c r="E140" s="18">
        <f>SUM(E20,E33)</f>
        <v>5732.5</v>
      </c>
      <c r="F140" s="18">
        <f>SUM(F20,F33,F44,F53,F71,F105,F116,F127,F139)</f>
        <v>972120.10999999987</v>
      </c>
      <c r="G140" s="18">
        <f>G9+G22+G44+G53+G71+G105+G116+G127+G139</f>
        <v>15018.2</v>
      </c>
      <c r="H140" s="19"/>
      <c r="I140" s="19"/>
      <c r="J140" s="80">
        <f>J9+J22+J44+J53+J71+J105+J116+J127+J139</f>
        <v>5624.7</v>
      </c>
      <c r="K140" s="18">
        <f>SUM(K20,K33,K44,K53,K71,K105,K116,K127,K139)</f>
        <v>946181.36999999988</v>
      </c>
      <c r="L140" s="18">
        <f>L9+L22+L44+L53+L71+L105+L116+L127+L139</f>
        <v>109087.42000000001</v>
      </c>
      <c r="M140" s="19"/>
      <c r="N140" s="19"/>
      <c r="O140" s="18">
        <f>O9+O22+O44+O53+O71+O105+O116+O127+O139</f>
        <v>18538.7</v>
      </c>
      <c r="P140" s="18">
        <f>SUM(P20,P33,P44,P53,P71,P105,P116,P127,P139)</f>
        <v>934571.48</v>
      </c>
      <c r="Q140" s="18">
        <f>Q9+Q22+Q44+Q53+Q71+Q105+Q116+Q127+Q139</f>
        <v>104573.53000000001</v>
      </c>
      <c r="R140" s="52">
        <v>12519.73</v>
      </c>
      <c r="S140" s="30"/>
    </row>
    <row r="145" ht="118.5" customHeight="1" x14ac:dyDescent="0.3"/>
  </sheetData>
  <mergeCells count="37">
    <mergeCell ref="A93:A94"/>
    <mergeCell ref="B44:C44"/>
    <mergeCell ref="B93:B94"/>
    <mergeCell ref="A54:R54"/>
    <mergeCell ref="A45:R45"/>
    <mergeCell ref="B71:C71"/>
    <mergeCell ref="B53:C53"/>
    <mergeCell ref="A80:A82"/>
    <mergeCell ref="B80:B82"/>
    <mergeCell ref="A72:S72"/>
    <mergeCell ref="B139:C139"/>
    <mergeCell ref="B140:C140"/>
    <mergeCell ref="B127:C127"/>
    <mergeCell ref="B116:C116"/>
    <mergeCell ref="B105:C105"/>
    <mergeCell ref="A128:S128"/>
    <mergeCell ref="A106:S106"/>
    <mergeCell ref="A117:S117"/>
    <mergeCell ref="A122:A123"/>
    <mergeCell ref="B122:B123"/>
    <mergeCell ref="A34:R34"/>
    <mergeCell ref="A21:R21"/>
    <mergeCell ref="A8:R8"/>
    <mergeCell ref="E5:H5"/>
    <mergeCell ref="C4:C6"/>
    <mergeCell ref="J5:M5"/>
    <mergeCell ref="O5:R5"/>
    <mergeCell ref="B33:C33"/>
    <mergeCell ref="A4:A6"/>
    <mergeCell ref="B20:C20"/>
    <mergeCell ref="I4:I6"/>
    <mergeCell ref="N4:N6"/>
    <mergeCell ref="B2:R2"/>
    <mergeCell ref="E4:H4"/>
    <mergeCell ref="J4:M4"/>
    <mergeCell ref="O4:R4"/>
    <mergeCell ref="B4:B6"/>
  </mergeCells>
  <pageMargins left="0.25" right="0.25" top="0.75" bottom="0.75" header="0.3" footer="0.3"/>
  <pageSetup paperSize="9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Николаевна ПАВЛОВСКАЯ</dc:creator>
  <cp:lastModifiedBy>Татьяна Николаевна Чепрасова</cp:lastModifiedBy>
  <cp:lastPrinted>2017-02-01T14:33:37Z</cp:lastPrinted>
  <dcterms:created xsi:type="dcterms:W3CDTF">2015-02-06T13:26:50Z</dcterms:created>
  <dcterms:modified xsi:type="dcterms:W3CDTF">2017-02-17T14:02:56Z</dcterms:modified>
</cp:coreProperties>
</file>